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state="hidden" r:id="rId2"/>
  </sheets>
  <definedNames>
    <definedName name="_xlnm.Print_Area" localSheetId="0">('Arkusz1'!$A$2:$X$28,'Arkusz1'!$Y$24)</definedName>
    <definedName name="Excel_BuiltIn_Print_Area_1">'Arkusz1'!$A$2:$X$28</definedName>
    <definedName name="Excel_BuiltIn_Print_Area_1_1">'Arkusz1'!$A$2:$X$28</definedName>
    <definedName name="Excel_BuiltIn_Print_Area_1_1_1">'Arkusz1'!$B$2:$X$28</definedName>
  </definedNames>
  <calcPr fullCalcOnLoad="1"/>
</workbook>
</file>

<file path=xl/sharedStrings.xml><?xml version="1.0" encoding="utf-8"?>
<sst xmlns="http://schemas.openxmlformats.org/spreadsheetml/2006/main" count="603" uniqueCount="252">
  <si>
    <r>
      <t xml:space="preserve">FORMULARZ CENOWY    </t>
    </r>
    <r>
      <rPr>
        <sz val="11"/>
        <color indexed="8"/>
        <rFont val="Czcionka tekstu podstawowego"/>
        <family val="2"/>
      </rPr>
      <t xml:space="preserve">                                                    </t>
    </r>
    <r>
      <rPr>
        <sz val="15"/>
        <color indexed="8"/>
        <rFont val="Czcionka tekstu podstawowego"/>
        <family val="2"/>
      </rPr>
      <t xml:space="preserve"> ZAŁĄCZNIK NR 2        </t>
    </r>
    <r>
      <rPr>
        <sz val="11"/>
        <color indexed="8"/>
        <rFont val="Czcionka tekstu podstawowego"/>
        <family val="2"/>
      </rPr>
      <t xml:space="preserve">           </t>
    </r>
    <r>
      <rPr>
        <b/>
        <sz val="12"/>
        <rFont val="Arial"/>
        <family val="2"/>
      </rPr>
      <t xml:space="preserve">         </t>
    </r>
  </si>
  <si>
    <t>Lp.</t>
  </si>
  <si>
    <t>Grupy obiektów</t>
  </si>
  <si>
    <t>OSD</t>
  </si>
  <si>
    <t>Grupa taryfowa</t>
  </si>
  <si>
    <t>Ilość punktów poboru energii</t>
  </si>
  <si>
    <t>Moc umowna (kW)</t>
  </si>
  <si>
    <t>Zużycie szacowane w kWh w strefach w okresie24 miesięcy</t>
  </si>
  <si>
    <t>Cena za energię netto</t>
  </si>
  <si>
    <t>Cena za usługi dystrybucji netto</t>
  </si>
  <si>
    <t>Łączny koszt energii wraz z jej dystrybucją do odbiorcy w okresie 24 mc</t>
  </si>
  <si>
    <t>Cena jednostkowa za energię czynną w strefach (zł/kWh</t>
  </si>
  <si>
    <t>Opłata handlowa    (zł/m-c)</t>
  </si>
  <si>
    <r>
      <t xml:space="preserve">Łączny koszt energii </t>
    </r>
    <r>
      <rPr>
        <b/>
        <sz val="7"/>
        <rFont val="Arial"/>
        <family val="2"/>
      </rPr>
      <t>(energia+opłata handlowa w okresie 24 mc)</t>
    </r>
  </si>
  <si>
    <t>Składnik zmienny stawki sieciowej (zł/kWh)</t>
  </si>
  <si>
    <t>Stawka jakościowa (zł/kWh)</t>
  </si>
  <si>
    <t>Składnik stały stawki sieciowej (zł/kW/m-c)</t>
  </si>
  <si>
    <t>Stawka opłaty przejściowej (zł/kW/m-c)</t>
  </si>
  <si>
    <t>Stawka opłaty abonamentowej (zł/m-c)</t>
  </si>
  <si>
    <t xml:space="preserve">Łączny koszt dystrybucji energii </t>
  </si>
  <si>
    <t>Całodobowa</t>
  </si>
  <si>
    <t>Szczyt/ dzienna</t>
  </si>
  <si>
    <t>Poza szczyt/ nocna</t>
  </si>
  <si>
    <t>Szczyt/dzienna</t>
  </si>
  <si>
    <t>Poza szczyt/nocna</t>
  </si>
  <si>
    <t>Oświetlenie uliczne</t>
  </si>
  <si>
    <t>PGE Dystrybucja S.A. Oddział Skarżysko-Kamienna</t>
  </si>
  <si>
    <t>C12B</t>
  </si>
  <si>
    <t>Zasilanie budynku użyteczności pub.</t>
  </si>
  <si>
    <t>Zasilanie stacji wodociągowej w Stanowiskach</t>
  </si>
  <si>
    <t>C12A</t>
  </si>
  <si>
    <t>Zasilanie budynku szkoły, OSP, urzędu, studni głębinowych, przepompowni</t>
  </si>
  <si>
    <t>C11</t>
  </si>
  <si>
    <t>Zasilanie Gimnazjum Miedzierza</t>
  </si>
  <si>
    <t>Zasilanie Sali Gimnastycznej w Kólewcu</t>
  </si>
  <si>
    <t>Zasilanie budynku Zespołu Szkół w Miedzierzy</t>
  </si>
  <si>
    <t>C21</t>
  </si>
  <si>
    <t>Zasilanie oczyszczalni w Miedzierzy, stacji wodociągowe w Przyłogach</t>
  </si>
  <si>
    <t>C22A</t>
  </si>
  <si>
    <t>SUMA</t>
  </si>
  <si>
    <t>VAT 23%</t>
  </si>
  <si>
    <t>Ceny jednostkowe za sprzedaż energii elektrycznej zawarte w Formularzu cenowym powinny być cenami faktycznymi na dzień upływu terminu składania ofert, zgodnie z  cenami ofertowymi Wykonawcy dla energii elektrycznej dla Klientów z grupy taryfowej C. Cena za usługę przesyłu i dystrybucji dla wszystkich grup taryfowych musi być zgodna z aktualną Taryfą OSD zatwierdzoną przez Prezesa Urzędu Regulacji Energetyki. Zamawiający żąda w postępowaniu takiego skalkulowania ceny energii z grup taryfowych C aby obowiązywała ona przez cały okres umowy – czas określony-do 31.12.2016r. Zmiana ceny energii będzie mogła nastąpić jedynie w przypadku wystąpienia przyczyn niezależnych od Wykonawcy (np. zmiany w systemie podatkowym).”</t>
  </si>
  <si>
    <t>Kwota oferty brutto:</t>
  </si>
  <si>
    <t>MIEJSCOWOŚĆ DATA</t>
  </si>
  <si>
    <t>PODPIS WYKONAWCY</t>
  </si>
  <si>
    <t>…………………………………………..</t>
  </si>
  <si>
    <t>……………………………………………………..</t>
  </si>
  <si>
    <t>Załącznik Nr 5 – Szczegółowy opis przedmiotu zamówienia.</t>
  </si>
  <si>
    <t>Szacunkowe zuzycie energi w okresie 24 miesięcznym (podst.obliczenia bilans za 2011r x2)</t>
  </si>
  <si>
    <t>Grupa taryfowa C12b</t>
  </si>
  <si>
    <t>Typ</t>
  </si>
  <si>
    <t>Miejscowość</t>
  </si>
  <si>
    <t>Płatnik</t>
  </si>
  <si>
    <t>Moc umowna</t>
  </si>
  <si>
    <t>Energia czynna dzienna</t>
  </si>
  <si>
    <t>Energia czynna nocna</t>
  </si>
  <si>
    <t>Nr PPE</t>
  </si>
  <si>
    <t>Nr licznika</t>
  </si>
  <si>
    <t>kW</t>
  </si>
  <si>
    <t>Stanisławów</t>
  </si>
  <si>
    <t>Urząd Gminy w Fałkowie</t>
  </si>
  <si>
    <t>PGE Dystrybucja S.A. Oddział Łódź-Teren</t>
  </si>
  <si>
    <t>PLZELD050022920010</t>
  </si>
  <si>
    <t>Gustawów</t>
  </si>
  <si>
    <t>PLZELD050022930011</t>
  </si>
  <si>
    <t>PLZELD050022940012</t>
  </si>
  <si>
    <t>Smyków</t>
  </si>
  <si>
    <t>PLZELD050022950013</t>
  </si>
  <si>
    <t>Szreniawa</t>
  </si>
  <si>
    <t>PLZELD050023050123</t>
  </si>
  <si>
    <t>Budy</t>
  </si>
  <si>
    <t>PLZELD050023060024</t>
  </si>
  <si>
    <t>PLZELD050023070025</t>
  </si>
  <si>
    <t>Turowice</t>
  </si>
  <si>
    <t>PLZELD050023150133</t>
  </si>
  <si>
    <t>Sulborowice</t>
  </si>
  <si>
    <t>PLZELD050023170035</t>
  </si>
  <si>
    <t>PLZELD050023350053</t>
  </si>
  <si>
    <t>PLZELD050023510069</t>
  </si>
  <si>
    <t>Fałków, ul.Studzieniecka</t>
  </si>
  <si>
    <t>PLZELD050023080026</t>
  </si>
  <si>
    <t>Fałków, stac. POM</t>
  </si>
  <si>
    <t>PLZELD050023090027</t>
  </si>
  <si>
    <t>Fałków stac.osiedle</t>
  </si>
  <si>
    <t>PLZELD050023100028</t>
  </si>
  <si>
    <t xml:space="preserve">Wola szkucka </t>
  </si>
  <si>
    <t>PLZELD050023260044</t>
  </si>
  <si>
    <t>PLZELD050023270045</t>
  </si>
  <si>
    <t>PLZELD050023280046</t>
  </si>
  <si>
    <t>Fałków, ul.Przedborska</t>
  </si>
  <si>
    <t>PLZELD050023360054</t>
  </si>
  <si>
    <t>PLZELD050023370055</t>
  </si>
  <si>
    <t>Fałków, ul.Pląskowicka</t>
  </si>
  <si>
    <t>PLZELD050023380056</t>
  </si>
  <si>
    <t>PLZELD050023390057</t>
  </si>
  <si>
    <t>Fałków, ul.Witosa</t>
  </si>
  <si>
    <t>PLZELD050023400058</t>
  </si>
  <si>
    <t>Fałków, ul.Spacerowa</t>
  </si>
  <si>
    <t>PLZELD050023410059</t>
  </si>
  <si>
    <t>Studzieniec</t>
  </si>
  <si>
    <t>PLZELD050023040022</t>
  </si>
  <si>
    <t xml:space="preserve">Rudka </t>
  </si>
  <si>
    <t>PLZELD050023210039</t>
  </si>
  <si>
    <t>Sułków</t>
  </si>
  <si>
    <t>PLZELD050023220040</t>
  </si>
  <si>
    <t xml:space="preserve">Olszamowice </t>
  </si>
  <si>
    <t>PLZELD050023230041</t>
  </si>
  <si>
    <t>PLZELD050023240042</t>
  </si>
  <si>
    <t>PLZELD050023290047</t>
  </si>
  <si>
    <t xml:space="preserve">Starzechowice </t>
  </si>
  <si>
    <t>PLZELD050023110029</t>
  </si>
  <si>
    <t>PLZELD050023120030</t>
  </si>
  <si>
    <t>PLZELD050023130031</t>
  </si>
  <si>
    <t>Rudzisko</t>
  </si>
  <si>
    <t>PLZELD050023140132</t>
  </si>
  <si>
    <t>PLZELD050023160034</t>
  </si>
  <si>
    <t>Bulianów</t>
  </si>
  <si>
    <t>PLZELD050023180036</t>
  </si>
  <si>
    <t xml:space="preserve">Skórnice </t>
  </si>
  <si>
    <t>PLZELD050023190037</t>
  </si>
  <si>
    <t>PLZELD050023200038</t>
  </si>
  <si>
    <t>Wąsosz</t>
  </si>
  <si>
    <t>PLZELD050023250143</t>
  </si>
  <si>
    <t>Skórnice ul.Zalesie</t>
  </si>
  <si>
    <t>PLZELD050023300048</t>
  </si>
  <si>
    <t>Dąbrowa</t>
  </si>
  <si>
    <t>PLZELD050023430061</t>
  </si>
  <si>
    <t>Skórnice</t>
  </si>
  <si>
    <t>PLZELD050023440062</t>
  </si>
  <si>
    <t>Pląskowice</t>
  </si>
  <si>
    <t>PLZELD050023460064</t>
  </si>
  <si>
    <t>PLZELD050023470065</t>
  </si>
  <si>
    <t xml:space="preserve">Skórnice, ul.Nadrzecze </t>
  </si>
  <si>
    <t>PLZELD050023610079</t>
  </si>
  <si>
    <t>Czermno</t>
  </si>
  <si>
    <t>PLZELD050022960014</t>
  </si>
  <si>
    <t>PLZELD050022970015</t>
  </si>
  <si>
    <t>PLZELD050022980016</t>
  </si>
  <si>
    <t>PLZELD050022990017</t>
  </si>
  <si>
    <t>Czermno ul.Osnowa</t>
  </si>
  <si>
    <t>PLZELD050023000018</t>
  </si>
  <si>
    <t>Stomorgi</t>
  </si>
  <si>
    <t>PLZELD050023010019</t>
  </si>
  <si>
    <t>PLZELD050023020020</t>
  </si>
  <si>
    <t xml:space="preserve">Czermno ul.Kościelna </t>
  </si>
  <si>
    <t>PLZELD050023030021</t>
  </si>
  <si>
    <t>Rzeczków</t>
  </si>
  <si>
    <t>Gmina Fałków</t>
  </si>
  <si>
    <t>(w trakcie realizacji</t>
  </si>
  <si>
    <t>Papiernia</t>
  </si>
  <si>
    <t>Pikule</t>
  </si>
  <si>
    <t>Starzechowice Dolne</t>
  </si>
  <si>
    <t>Olszamowice</t>
  </si>
  <si>
    <t>Fałków, ul.Sadowa</t>
  </si>
  <si>
    <t>Zasilanie świetlicy wiejskiej</t>
  </si>
  <si>
    <t>PLZELD050023520070</t>
  </si>
  <si>
    <t>00064706</t>
  </si>
  <si>
    <t>Suma C12b</t>
  </si>
  <si>
    <t>Grupa taryfowa C12a</t>
  </si>
  <si>
    <t>Czynna szczytowa</t>
  </si>
  <si>
    <t>Czynna pozaszczyt</t>
  </si>
  <si>
    <t>PLZELD050023540072</t>
  </si>
  <si>
    <t>PLZELD050023550073</t>
  </si>
  <si>
    <t>Starzechowice Sęp</t>
  </si>
  <si>
    <t>PLZELD050023530071</t>
  </si>
  <si>
    <t>Zasilanie budynku OSP</t>
  </si>
  <si>
    <t xml:space="preserve">Fałków </t>
  </si>
  <si>
    <t>PLZELD050023480066</t>
  </si>
  <si>
    <t>Zasilanie hydrofornii</t>
  </si>
  <si>
    <t>Wola Szkucka</t>
  </si>
  <si>
    <t>PLZELD050004280186</t>
  </si>
  <si>
    <t>Suma C12a</t>
  </si>
  <si>
    <t>Grupa taryfowa C11</t>
  </si>
  <si>
    <t>Energia czynna całodobowa</t>
  </si>
  <si>
    <t xml:space="preserve">Zbójno </t>
  </si>
  <si>
    <t xml:space="preserve">Urząd Gminy </t>
  </si>
  <si>
    <t>PGE Dystrybucja S.A. Oddział Skarżysko-Kam.</t>
  </si>
  <si>
    <t>NRKLIENTA052008000</t>
  </si>
  <si>
    <t>Wąsosz ul.Zuzowska 15</t>
  </si>
  <si>
    <t>PLZELD050023570075</t>
  </si>
  <si>
    <t>PLZELD050023600178</t>
  </si>
  <si>
    <t>PLZELD050023630081</t>
  </si>
  <si>
    <t>Zbójno</t>
  </si>
  <si>
    <t>NRKLIENTA050321000</t>
  </si>
  <si>
    <t>Zasilanie Urzędu Gminy (zł.pom. W ogrodzeniu)</t>
  </si>
  <si>
    <t>Fałków ul.Przedborska 2</t>
  </si>
  <si>
    <t>PLZELD050036990059</t>
  </si>
  <si>
    <t>PLZELD050023560074</t>
  </si>
  <si>
    <t>PLZELD050023590077</t>
  </si>
  <si>
    <t>Fałków spacerowa świetlica</t>
  </si>
  <si>
    <t>PLZELD050023490067</t>
  </si>
  <si>
    <t xml:space="preserve">Zasilanie Urzędu Gminy </t>
  </si>
  <si>
    <t>Fałków ul.Zamkowa</t>
  </si>
  <si>
    <t>PLZELD050037340094</t>
  </si>
  <si>
    <t>Zasilanie Domu Ludowego</t>
  </si>
  <si>
    <t>Fałków Pl.Kościelny</t>
  </si>
  <si>
    <t>PLZELD050023500068</t>
  </si>
  <si>
    <t>Zasilanie budynku</t>
  </si>
  <si>
    <t xml:space="preserve">Fałków,ul.Zamkowa </t>
  </si>
  <si>
    <t>PLZELD050023450163</t>
  </si>
  <si>
    <t>10475098               10568944</t>
  </si>
  <si>
    <t>Przepompownia ścieków</t>
  </si>
  <si>
    <t>Fałków ul.Spacerowa</t>
  </si>
  <si>
    <t>PLZELD050548270068</t>
  </si>
  <si>
    <t>00060236</t>
  </si>
  <si>
    <t>Zasilenie remizy OSP</t>
  </si>
  <si>
    <t xml:space="preserve">Turowice </t>
  </si>
  <si>
    <t>PLZELD050023580076</t>
  </si>
  <si>
    <t>Zasilanie biblioteki</t>
  </si>
  <si>
    <t>PLZELD050023320150</t>
  </si>
  <si>
    <t>Zasil. domu wiejskiego</t>
  </si>
  <si>
    <t>Wola szkucka</t>
  </si>
  <si>
    <t>PLZELD050023340052</t>
  </si>
  <si>
    <t>Zasil.budynku UG</t>
  </si>
  <si>
    <t>Fałków, ul.Przedborska 2</t>
  </si>
  <si>
    <t>PLZELD050023310149</t>
  </si>
  <si>
    <t>13790105              10572440</t>
  </si>
  <si>
    <t>Zasil.remizy OSP</t>
  </si>
  <si>
    <t>Czermno, ul.Zasadzie 45</t>
  </si>
  <si>
    <t>PLZELD050023620080</t>
  </si>
  <si>
    <t>PLZELD050023640082</t>
  </si>
  <si>
    <t>Zasil.hali sportowej</t>
  </si>
  <si>
    <t>Fałków</t>
  </si>
  <si>
    <t>Gimnazjum w Fałkowie</t>
  </si>
  <si>
    <t>PLZELD050003310186</t>
  </si>
  <si>
    <t>Budynek szkoły</t>
  </si>
  <si>
    <t>Publiczna Szkoła w Czermnie</t>
  </si>
  <si>
    <t>PLZELD050003840142</t>
  </si>
  <si>
    <t>ZEAS</t>
  </si>
  <si>
    <t>PLZELD050018170120</t>
  </si>
  <si>
    <t>Oswietlenie parku oraz zas. muszli koncertowej</t>
  </si>
  <si>
    <t>Zasilanie fontanny</t>
  </si>
  <si>
    <t>Greszczyn</t>
  </si>
  <si>
    <t>Suma C11</t>
  </si>
  <si>
    <t>Grupa taryfowa C21</t>
  </si>
  <si>
    <t>Czynna całodobowa</t>
  </si>
  <si>
    <t>PSP Fałków</t>
  </si>
  <si>
    <t>Publiczna Szkoła w Fałkowie</t>
  </si>
  <si>
    <t>PLZELD050003730131</t>
  </si>
  <si>
    <t>Grupa taryfowa B21</t>
  </si>
  <si>
    <t>Zasilanie oczyszczalni</t>
  </si>
  <si>
    <t>PLZELD050555360101</t>
  </si>
  <si>
    <t>Grupa taryfowa B11</t>
  </si>
  <si>
    <t>Zasilanie hydrofirnii</t>
  </si>
  <si>
    <t xml:space="preserve">Czermno </t>
  </si>
  <si>
    <t>PLZELD050006530120</t>
  </si>
  <si>
    <t>Grupa taryfowa G11</t>
  </si>
  <si>
    <t>Budynek biblioteki w Fałkowie kl.schodowa</t>
  </si>
  <si>
    <t>PLZELD050023420160</t>
  </si>
  <si>
    <t>Szacunkowa ilość zapotrzebowania w energię w okresie 24 miesięcy</t>
  </si>
  <si>
    <t>Energia czynna dzienna/ szczyt.</t>
  </si>
  <si>
    <t>Energia czynna nocna/poza szczyt.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</si>
</sst>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#,##0"/>
    <numFmt numFmtId="167" formatCode="0.0000"/>
    <numFmt numFmtId="168" formatCode="0.00"/>
    <numFmt numFmtId="169" formatCode="#,##0.00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sz val="15"/>
      <color indexed="8"/>
      <name val="Czcionka tekstu podstawowego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indexed="8"/>
      <name val="Czcionka tekstu podstawowego"/>
      <family val="0"/>
    </font>
    <font>
      <b/>
      <sz val="7"/>
      <name val="Arial"/>
      <family val="2"/>
    </font>
    <font>
      <b/>
      <sz val="10"/>
      <name val="Arial"/>
      <family val="2"/>
    </font>
    <font>
      <b/>
      <i/>
      <sz val="9"/>
      <color indexed="8"/>
      <name val="Czcionka tekstu podstawowego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Czcionka tekstu podstawowego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zcionka tekstu podstawowego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i/>
      <sz val="10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85">
    <xf numFmtId="164" fontId="0" fillId="0" borderId="0" xfId="0" applyAlignment="1">
      <alignment/>
    </xf>
    <xf numFmtId="164" fontId="18" fillId="0" borderId="10" xfId="0" applyFont="1" applyBorder="1" applyAlignment="1">
      <alignment horizontal="center" vertical="top"/>
    </xf>
    <xf numFmtId="164" fontId="21" fillId="24" borderId="11" xfId="0" applyFont="1" applyFill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 wrapText="1"/>
    </xf>
    <xf numFmtId="165" fontId="21" fillId="24" borderId="11" xfId="0" applyNumberFormat="1" applyFont="1" applyFill="1" applyBorder="1" applyAlignment="1">
      <alignment horizontal="center" vertical="center" wrapText="1"/>
    </xf>
    <xf numFmtId="164" fontId="24" fillId="0" borderId="11" xfId="0" applyFont="1" applyBorder="1" applyAlignment="1">
      <alignment horizontal="center"/>
    </xf>
    <xf numFmtId="166" fontId="22" fillId="0" borderId="11" xfId="0" applyNumberFormat="1" applyFont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/>
    </xf>
    <xf numFmtId="164" fontId="27" fillId="0" borderId="11" xfId="0" applyFont="1" applyBorder="1" applyAlignment="1">
      <alignment horizontal="center" vertical="center"/>
    </xf>
    <xf numFmtId="164" fontId="27" fillId="25" borderId="12" xfId="0" applyFont="1" applyFill="1" applyBorder="1" applyAlignment="1">
      <alignment horizontal="center" vertical="center"/>
    </xf>
    <xf numFmtId="164" fontId="28" fillId="0" borderId="11" xfId="0" applyFont="1" applyFill="1" applyBorder="1" applyAlignment="1">
      <alignment horizontal="center" vertical="center"/>
    </xf>
    <xf numFmtId="164" fontId="29" fillId="25" borderId="12" xfId="0" applyFont="1" applyFill="1" applyBorder="1" applyAlignment="1">
      <alignment horizontal="center" vertical="center"/>
    </xf>
    <xf numFmtId="167" fontId="30" fillId="0" borderId="11" xfId="0" applyNumberFormat="1" applyFont="1" applyFill="1" applyBorder="1" applyAlignment="1" applyProtection="1">
      <alignment horizontal="center" vertical="center"/>
      <protection locked="0"/>
    </xf>
    <xf numFmtId="167" fontId="31" fillId="0" borderId="11" xfId="0" applyNumberFormat="1" applyFont="1" applyFill="1" applyBorder="1" applyAlignment="1" applyProtection="1">
      <alignment horizontal="center" vertical="center"/>
      <protection locked="0"/>
    </xf>
    <xf numFmtId="168" fontId="30" fillId="0" borderId="11" xfId="0" applyNumberFormat="1" applyFont="1" applyFill="1" applyBorder="1" applyAlignment="1" applyProtection="1">
      <alignment horizontal="center" vertical="center"/>
      <protection locked="0"/>
    </xf>
    <xf numFmtId="168" fontId="32" fillId="0" borderId="11" xfId="0" applyNumberFormat="1" applyFont="1" applyFill="1" applyBorder="1" applyAlignment="1" applyProtection="1">
      <alignment horizontal="center" vertical="center"/>
      <protection hidden="1"/>
    </xf>
    <xf numFmtId="164" fontId="29" fillId="25" borderId="12" xfId="0" applyFont="1" applyFill="1" applyBorder="1" applyAlignment="1" applyProtection="1">
      <alignment horizontal="center" vertical="center"/>
      <protection/>
    </xf>
    <xf numFmtId="167" fontId="30" fillId="0" borderId="11" xfId="0" applyNumberFormat="1" applyFont="1" applyFill="1" applyBorder="1" applyAlignment="1" applyProtection="1">
      <alignment horizontal="center" vertical="center"/>
      <protection/>
    </xf>
    <xf numFmtId="168" fontId="30" fillId="0" borderId="11" xfId="0" applyNumberFormat="1" applyFont="1" applyFill="1" applyBorder="1" applyAlignment="1" applyProtection="1">
      <alignment horizontal="center" vertical="center"/>
      <protection/>
    </xf>
    <xf numFmtId="168" fontId="33" fillId="0" borderId="11" xfId="0" applyNumberFormat="1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6" fontId="27" fillId="0" borderId="11" xfId="0" applyNumberFormat="1" applyFont="1" applyFill="1" applyBorder="1" applyAlignment="1">
      <alignment horizontal="center" vertical="center"/>
    </xf>
    <xf numFmtId="164" fontId="27" fillId="0" borderId="11" xfId="0" applyFont="1" applyFill="1" applyBorder="1" applyAlignment="1">
      <alignment horizontal="center" vertical="center"/>
    </xf>
    <xf numFmtId="164" fontId="34" fillId="0" borderId="11" xfId="0" applyFont="1" applyBorder="1" applyAlignment="1">
      <alignment horizontal="center" vertical="center" wrapText="1"/>
    </xf>
    <xf numFmtId="166" fontId="27" fillId="25" borderId="12" xfId="0" applyNumberFormat="1" applyFont="1" applyFill="1" applyBorder="1" applyAlignment="1">
      <alignment horizontal="center" vertical="center"/>
    </xf>
    <xf numFmtId="166" fontId="34" fillId="0" borderId="11" xfId="0" applyNumberFormat="1" applyFont="1" applyBorder="1" applyAlignment="1">
      <alignment horizontal="center" vertical="center"/>
    </xf>
    <xf numFmtId="166" fontId="28" fillId="0" borderId="11" xfId="0" applyNumberFormat="1" applyFont="1" applyBorder="1" applyAlignment="1">
      <alignment horizontal="center" vertical="center"/>
    </xf>
    <xf numFmtId="166" fontId="0" fillId="25" borderId="12" xfId="0" applyNumberFormat="1" applyFont="1" applyFill="1" applyBorder="1" applyAlignment="1">
      <alignment horizontal="center" vertical="center"/>
    </xf>
    <xf numFmtId="169" fontId="34" fillId="0" borderId="11" xfId="0" applyNumberFormat="1" applyFont="1" applyBorder="1" applyAlignment="1" applyProtection="1">
      <alignment horizontal="center" vertical="center"/>
      <protection/>
    </xf>
    <xf numFmtId="169" fontId="0" fillId="25" borderId="12" xfId="0" applyNumberFormat="1" applyFont="1" applyFill="1" applyBorder="1" applyAlignment="1" applyProtection="1">
      <alignment horizontal="center" vertical="center"/>
      <protection/>
    </xf>
    <xf numFmtId="168" fontId="25" fillId="0" borderId="11" xfId="0" applyNumberFormat="1" applyFont="1" applyBorder="1" applyAlignment="1" applyProtection="1">
      <alignment horizontal="center" vertical="center"/>
      <protection/>
    </xf>
    <xf numFmtId="169" fontId="28" fillId="0" borderId="11" xfId="0" applyNumberFormat="1" applyFont="1" applyBorder="1" applyAlignment="1" applyProtection="1">
      <alignment horizontal="center" vertical="center"/>
      <protection/>
    </xf>
    <xf numFmtId="166" fontId="0" fillId="0" borderId="11" xfId="0" applyNumberFormat="1" applyBorder="1" applyAlignment="1">
      <alignment/>
    </xf>
    <xf numFmtId="164" fontId="35" fillId="0" borderId="11" xfId="0" applyFont="1" applyBorder="1" applyAlignment="1">
      <alignment horizontal="center" vertical="center"/>
    </xf>
    <xf numFmtId="169" fontId="28" fillId="0" borderId="11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164" fontId="36" fillId="0" borderId="0" xfId="0" applyFont="1" applyBorder="1" applyAlignment="1">
      <alignment horizontal="center" vertical="center" wrapText="1"/>
    </xf>
    <xf numFmtId="168" fontId="37" fillId="0" borderId="0" xfId="0" applyNumberFormat="1" applyFont="1" applyFill="1" applyBorder="1" applyAlignment="1">
      <alignment horizontal="center" vertical="center"/>
    </xf>
    <xf numFmtId="168" fontId="38" fillId="0" borderId="13" xfId="0" applyNumberFormat="1" applyFont="1" applyFill="1" applyBorder="1" applyAlignment="1">
      <alignment horizontal="center" vertical="center" wrapText="1"/>
    </xf>
    <xf numFmtId="169" fontId="28" fillId="0" borderId="13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9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wrapText="1"/>
    </xf>
    <xf numFmtId="166" fontId="0" fillId="0" borderId="0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4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41" fillId="0" borderId="10" xfId="0" applyFont="1" applyBorder="1" applyAlignment="1">
      <alignment horizontal="center" vertical="center" wrapText="1"/>
    </xf>
    <xf numFmtId="164" fontId="36" fillId="21" borderId="14" xfId="0" applyFont="1" applyFill="1" applyBorder="1" applyAlignment="1">
      <alignment horizontal="center" vertical="center" wrapText="1"/>
    </xf>
    <xf numFmtId="164" fontId="41" fillId="21" borderId="15" xfId="0" applyFont="1" applyFill="1" applyBorder="1" applyAlignment="1">
      <alignment horizontal="center" vertical="center" wrapText="1"/>
    </xf>
    <xf numFmtId="164" fontId="39" fillId="0" borderId="0" xfId="0" applyFont="1" applyBorder="1" applyAlignment="1">
      <alignment/>
    </xf>
    <xf numFmtId="164" fontId="39" fillId="0" borderId="0" xfId="0" applyFont="1" applyAlignment="1">
      <alignment/>
    </xf>
    <xf numFmtId="164" fontId="36" fillId="21" borderId="13" xfId="0" applyFont="1" applyFill="1" applyBorder="1" applyAlignment="1">
      <alignment horizontal="center" vertical="center" wrapText="1"/>
    </xf>
    <xf numFmtId="164" fontId="36" fillId="21" borderId="16" xfId="0" applyFont="1" applyFill="1" applyBorder="1" applyAlignment="1">
      <alignment horizontal="center" vertical="center" wrapText="1"/>
    </xf>
    <xf numFmtId="164" fontId="36" fillId="0" borderId="1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9" fillId="0" borderId="13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36" fillId="0" borderId="18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9" fillId="0" borderId="19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40" fillId="0" borderId="22" xfId="0" applyFont="1" applyBorder="1" applyAlignment="1">
      <alignment horizontal="center" vertical="center" wrapText="1"/>
    </xf>
    <xf numFmtId="164" fontId="36" fillId="0" borderId="23" xfId="0" applyFont="1" applyBorder="1" applyAlignment="1">
      <alignment horizontal="center" vertical="center" wrapText="1"/>
    </xf>
    <xf numFmtId="164" fontId="36" fillId="0" borderId="24" xfId="0" applyFont="1" applyBorder="1" applyAlignment="1">
      <alignment horizontal="center" vertical="center" wrapText="1"/>
    </xf>
    <xf numFmtId="164" fontId="36" fillId="0" borderId="25" xfId="0" applyFont="1" applyBorder="1" applyAlignment="1">
      <alignment horizontal="center" vertical="center" wrapText="1"/>
    </xf>
    <xf numFmtId="164" fontId="36" fillId="0" borderId="26" xfId="0" applyFont="1" applyBorder="1" applyAlignment="1">
      <alignment horizontal="center" vertical="center" wrapText="1"/>
    </xf>
    <xf numFmtId="164" fontId="33" fillId="0" borderId="13" xfId="0" applyFont="1" applyBorder="1" applyAlignment="1">
      <alignment horizontal="center" vertical="center" wrapText="1"/>
    </xf>
    <xf numFmtId="164" fontId="36" fillId="0" borderId="22" xfId="0" applyFont="1" applyBorder="1" applyAlignment="1">
      <alignment horizontal="center" vertical="center" wrapText="1"/>
    </xf>
    <xf numFmtId="164" fontId="39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3" fillId="0" borderId="27" xfId="0" applyFont="1" applyBorder="1" applyAlignment="1">
      <alignment horizontal="center" vertical="center" wrapText="1"/>
    </xf>
    <xf numFmtId="164" fontId="36" fillId="21" borderId="28" xfId="0" applyFont="1" applyFill="1" applyBorder="1" applyAlignment="1">
      <alignment horizontal="center" vertical="center" wrapText="1"/>
    </xf>
    <xf numFmtId="164" fontId="36" fillId="21" borderId="29" xfId="0" applyFont="1" applyFill="1" applyBorder="1" applyAlignment="1">
      <alignment horizontal="center" vertical="center" wrapText="1"/>
    </xf>
    <xf numFmtId="164" fontId="36" fillId="21" borderId="30" xfId="0" applyFont="1" applyFill="1" applyBorder="1" applyAlignment="1">
      <alignment horizontal="center" vertical="center" wrapText="1"/>
    </xf>
    <xf numFmtId="164" fontId="36" fillId="21" borderId="17" xfId="0" applyFont="1" applyFill="1" applyBorder="1" applyAlignment="1">
      <alignment horizontal="center" vertical="center" wrapText="1"/>
    </xf>
    <xf numFmtId="164" fontId="42" fillId="0" borderId="18" xfId="0" applyFont="1" applyBorder="1" applyAlignment="1">
      <alignment horizontal="center" vertical="center"/>
    </xf>
    <xf numFmtId="164" fontId="42" fillId="0" borderId="19" xfId="0" applyFont="1" applyBorder="1" applyAlignment="1">
      <alignment horizontal="center" vertical="center"/>
    </xf>
    <xf numFmtId="164" fontId="42" fillId="0" borderId="20" xfId="0" applyFont="1" applyBorder="1" applyAlignment="1">
      <alignment horizontal="center" vertical="center"/>
    </xf>
    <xf numFmtId="164" fontId="43" fillId="0" borderId="31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2"/>
  <sheetViews>
    <sheetView tabSelected="1" view="pageBreakPreview" zoomScale="50" zoomScaleNormal="90" zoomScaleSheetLayoutView="50" workbookViewId="0" topLeftCell="A1">
      <pane ySplit="12" topLeftCell="A16" activePane="bottomLeft" state="frozen"/>
      <selection pane="topLeft" activeCell="A1" sqref="A1"/>
      <selection pane="bottomLeft" activeCell="AA17" sqref="AA17"/>
    </sheetView>
  </sheetViews>
  <sheetFormatPr defaultColWidth="8.796875" defaultRowHeight="14.25"/>
  <cols>
    <col min="1" max="2" width="3.296875" style="0" customWidth="1"/>
    <col min="3" max="3" width="14.796875" style="0" customWidth="1"/>
    <col min="4" max="4" width="14.59765625" style="0" customWidth="1"/>
    <col min="5" max="5" width="7.296875" style="0" customWidth="1"/>
    <col min="6" max="6" width="7.796875" style="0" customWidth="1"/>
    <col min="7" max="7" width="7.59765625" style="0" customWidth="1"/>
    <col min="8" max="8" width="9.59765625" style="0" customWidth="1"/>
    <col min="9" max="10" width="8.796875" style="0" customWidth="1"/>
    <col min="11" max="11" width="10.296875" style="0" customWidth="1"/>
    <col min="12" max="13" width="9.09765625" style="0" customWidth="1"/>
    <col min="14" max="14" width="8.3984375" style="0" customWidth="1"/>
    <col min="15" max="15" width="9.59765625" style="0" customWidth="1"/>
    <col min="16" max="16" width="10.296875" style="0" customWidth="1"/>
    <col min="17" max="17" width="8.3984375" style="0" customWidth="1"/>
    <col min="18" max="22" width="9.09765625" style="0" customWidth="1"/>
    <col min="23" max="23" width="11.3984375" style="0" customWidth="1"/>
    <col min="24" max="24" width="14.5" style="0" customWidth="1"/>
  </cols>
  <sheetData>
    <row r="1" spans="2:23" ht="24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24.7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4" ht="24.75" customHeight="1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 t="s">
        <v>8</v>
      </c>
      <c r="L3" s="2"/>
      <c r="M3" s="2"/>
      <c r="N3" s="2"/>
      <c r="O3" s="2"/>
      <c r="P3" s="2" t="s">
        <v>9</v>
      </c>
      <c r="Q3" s="2"/>
      <c r="R3" s="2"/>
      <c r="S3" s="2"/>
      <c r="T3" s="2"/>
      <c r="U3" s="2"/>
      <c r="V3" s="2"/>
      <c r="W3" s="2"/>
      <c r="X3" s="3" t="s">
        <v>10</v>
      </c>
    </row>
    <row r="4" spans="2:24" ht="25.5" customHeight="1">
      <c r="B4" s="2"/>
      <c r="C4" s="2"/>
      <c r="D4" s="2"/>
      <c r="E4" s="2"/>
      <c r="F4" s="2"/>
      <c r="G4" s="2"/>
      <c r="H4" s="2"/>
      <c r="I4" s="2"/>
      <c r="J4" s="2"/>
      <c r="K4" s="2" t="s">
        <v>11</v>
      </c>
      <c r="L4" s="2"/>
      <c r="M4" s="2"/>
      <c r="N4" s="2" t="s">
        <v>12</v>
      </c>
      <c r="O4" s="4" t="s">
        <v>13</v>
      </c>
      <c r="P4" s="2" t="s">
        <v>14</v>
      </c>
      <c r="Q4" s="2"/>
      <c r="R4" s="2"/>
      <c r="S4" s="2" t="s">
        <v>15</v>
      </c>
      <c r="T4" s="2" t="s">
        <v>16</v>
      </c>
      <c r="U4" s="2" t="s">
        <v>17</v>
      </c>
      <c r="V4" s="2" t="s">
        <v>18</v>
      </c>
      <c r="W4" s="2" t="s">
        <v>19</v>
      </c>
      <c r="X4" s="3"/>
    </row>
    <row r="5" spans="2:24" ht="13.5" customHeight="1">
      <c r="B5" s="2"/>
      <c r="C5" s="2"/>
      <c r="D5" s="2"/>
      <c r="E5" s="2"/>
      <c r="F5" s="2"/>
      <c r="G5" s="2"/>
      <c r="H5" s="2" t="s">
        <v>20</v>
      </c>
      <c r="I5" s="2" t="s">
        <v>21</v>
      </c>
      <c r="J5" s="2" t="s">
        <v>22</v>
      </c>
      <c r="K5" s="2" t="s">
        <v>20</v>
      </c>
      <c r="L5" s="2" t="s">
        <v>23</v>
      </c>
      <c r="M5" s="2" t="s">
        <v>24</v>
      </c>
      <c r="N5" s="2"/>
      <c r="O5" s="4"/>
      <c r="P5" s="2" t="s">
        <v>20</v>
      </c>
      <c r="Q5" s="2" t="s">
        <v>21</v>
      </c>
      <c r="R5" s="2" t="s">
        <v>22</v>
      </c>
      <c r="S5" s="2"/>
      <c r="T5" s="2"/>
      <c r="U5" s="2"/>
      <c r="V5" s="2"/>
      <c r="W5" s="2"/>
      <c r="X5" s="3"/>
    </row>
    <row r="6" spans="2:24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2"/>
      <c r="Q6" s="2"/>
      <c r="R6" s="2"/>
      <c r="S6" s="2"/>
      <c r="T6" s="2"/>
      <c r="U6" s="2"/>
      <c r="V6" s="2"/>
      <c r="W6" s="2"/>
      <c r="X6" s="3"/>
    </row>
    <row r="7" spans="2:24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"/>
      <c r="P7" s="2"/>
      <c r="Q7" s="2"/>
      <c r="R7" s="2"/>
      <c r="S7" s="2"/>
      <c r="T7" s="2"/>
      <c r="U7" s="2"/>
      <c r="V7" s="2"/>
      <c r="W7" s="2"/>
      <c r="X7" s="3"/>
    </row>
    <row r="8" spans="2:24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2"/>
      <c r="Q8" s="2"/>
      <c r="R8" s="2"/>
      <c r="S8" s="2"/>
      <c r="T8" s="2"/>
      <c r="U8" s="2"/>
      <c r="V8" s="2"/>
      <c r="W8" s="2"/>
      <c r="X8" s="3"/>
    </row>
    <row r="9" spans="2:24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2"/>
      <c r="Q9" s="2"/>
      <c r="R9" s="2"/>
      <c r="S9" s="2"/>
      <c r="T9" s="2"/>
      <c r="U9" s="2"/>
      <c r="V9" s="2"/>
      <c r="W9" s="2"/>
      <c r="X9" s="3"/>
    </row>
    <row r="10" spans="2:24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2"/>
      <c r="Q10" s="2"/>
      <c r="R10" s="2"/>
      <c r="S10" s="2"/>
      <c r="T10" s="2"/>
      <c r="U10" s="2"/>
      <c r="V10" s="2"/>
      <c r="W10" s="2"/>
      <c r="X10" s="3"/>
    </row>
    <row r="11" spans="2:24" ht="13.5">
      <c r="B11" s="5">
        <v>1</v>
      </c>
      <c r="C11" s="5">
        <v>2</v>
      </c>
      <c r="D11" s="5">
        <f aca="true" t="shared" si="0" ref="D11:X11">C11+1</f>
        <v>3</v>
      </c>
      <c r="E11" s="5">
        <f t="shared" si="0"/>
        <v>4</v>
      </c>
      <c r="F11" s="5">
        <f t="shared" si="0"/>
        <v>5</v>
      </c>
      <c r="G11" s="5">
        <f t="shared" si="0"/>
        <v>6</v>
      </c>
      <c r="H11" s="5">
        <f t="shared" si="0"/>
        <v>7</v>
      </c>
      <c r="I11" s="5">
        <f t="shared" si="0"/>
        <v>8</v>
      </c>
      <c r="J11" s="5">
        <f t="shared" si="0"/>
        <v>9</v>
      </c>
      <c r="K11" s="5">
        <f t="shared" si="0"/>
        <v>10</v>
      </c>
      <c r="L11" s="5">
        <f t="shared" si="0"/>
        <v>11</v>
      </c>
      <c r="M11" s="5">
        <f t="shared" si="0"/>
        <v>12</v>
      </c>
      <c r="N11" s="5">
        <f t="shared" si="0"/>
        <v>13</v>
      </c>
      <c r="O11" s="5">
        <f t="shared" si="0"/>
        <v>14</v>
      </c>
      <c r="P11" s="5">
        <f t="shared" si="0"/>
        <v>15</v>
      </c>
      <c r="Q11" s="5">
        <f t="shared" si="0"/>
        <v>16</v>
      </c>
      <c r="R11" s="5">
        <f t="shared" si="0"/>
        <v>17</v>
      </c>
      <c r="S11" s="5">
        <f t="shared" si="0"/>
        <v>18</v>
      </c>
      <c r="T11" s="5">
        <f t="shared" si="0"/>
        <v>19</v>
      </c>
      <c r="U11" s="5">
        <f t="shared" si="0"/>
        <v>20</v>
      </c>
      <c r="V11" s="5">
        <f t="shared" si="0"/>
        <v>21</v>
      </c>
      <c r="W11" s="5">
        <f t="shared" si="0"/>
        <v>22</v>
      </c>
      <c r="X11" s="5">
        <f t="shared" si="0"/>
        <v>23</v>
      </c>
    </row>
    <row r="12" spans="2:24" ht="58.5" customHeight="1">
      <c r="B12" s="6">
        <v>1</v>
      </c>
      <c r="C12" s="7" t="s">
        <v>25</v>
      </c>
      <c r="D12" s="8" t="s">
        <v>26</v>
      </c>
      <c r="E12" s="9" t="s">
        <v>27</v>
      </c>
      <c r="F12" s="10">
        <v>37</v>
      </c>
      <c r="G12" s="10">
        <v>131</v>
      </c>
      <c r="H12" s="11"/>
      <c r="I12" s="12">
        <v>138570</v>
      </c>
      <c r="J12" s="12">
        <v>315420</v>
      </c>
      <c r="K12" s="13"/>
      <c r="L12" s="14">
        <v>0</v>
      </c>
      <c r="M12" s="15">
        <v>0</v>
      </c>
      <c r="N12" s="16">
        <v>0</v>
      </c>
      <c r="O12" s="17">
        <f aca="true" t="shared" si="1" ref="O12:O19">(H12*K12)+(I12*L12)+(J12*M12)+N12*F12*24</f>
        <v>0</v>
      </c>
      <c r="P12" s="18"/>
      <c r="Q12" s="19">
        <v>0.1622</v>
      </c>
      <c r="R12" s="19">
        <v>0.07540000000000001</v>
      </c>
      <c r="S12" s="19">
        <v>0.0108</v>
      </c>
      <c r="T12" s="20">
        <v>2.52</v>
      </c>
      <c r="U12" s="20">
        <v>0.66</v>
      </c>
      <c r="V12" s="20">
        <v>2.68</v>
      </c>
      <c r="W12" s="21">
        <f aca="true" t="shared" si="2" ref="W12:W19">(H12*(P12+S12))+(I12*(Q12+S12))+(J12*(R12+S12))+(T12*G12*24)+(U12*G12*24)+(V12*24*F12)</f>
        <v>63539.57400000001</v>
      </c>
      <c r="X12" s="22">
        <f aca="true" t="shared" si="3" ref="X12:X19">O12+W12</f>
        <v>63539.57400000001</v>
      </c>
    </row>
    <row r="13" spans="2:24" ht="62.25" customHeight="1">
      <c r="B13" s="6">
        <v>2</v>
      </c>
      <c r="C13" s="7" t="s">
        <v>28</v>
      </c>
      <c r="D13" s="8" t="s">
        <v>26</v>
      </c>
      <c r="E13" s="9"/>
      <c r="F13" s="10">
        <v>1</v>
      </c>
      <c r="G13" s="10">
        <v>12</v>
      </c>
      <c r="H13" s="11"/>
      <c r="I13" s="23">
        <v>1930</v>
      </c>
      <c r="J13" s="24">
        <v>1304</v>
      </c>
      <c r="K13" s="13"/>
      <c r="L13" s="14">
        <v>0</v>
      </c>
      <c r="M13" s="15">
        <v>0</v>
      </c>
      <c r="N13" s="16">
        <v>0</v>
      </c>
      <c r="O13" s="17">
        <f t="shared" si="1"/>
        <v>0</v>
      </c>
      <c r="P13" s="18"/>
      <c r="Q13" s="19">
        <v>0.1622</v>
      </c>
      <c r="R13" s="19">
        <v>0.07540000000000001</v>
      </c>
      <c r="S13" s="19">
        <v>0.0108</v>
      </c>
      <c r="T13" s="20">
        <v>2.52</v>
      </c>
      <c r="U13" s="20">
        <v>0.66</v>
      </c>
      <c r="V13" s="20">
        <v>1.34</v>
      </c>
      <c r="W13" s="21">
        <f t="shared" si="2"/>
        <v>1394.2948000000001</v>
      </c>
      <c r="X13" s="22">
        <f t="shared" si="3"/>
        <v>1394.2948000000001</v>
      </c>
    </row>
    <row r="14" spans="2:24" ht="60" customHeight="1">
      <c r="B14" s="6">
        <v>3</v>
      </c>
      <c r="C14" s="7" t="s">
        <v>29</v>
      </c>
      <c r="D14" s="25" t="s">
        <v>26</v>
      </c>
      <c r="E14" s="9" t="s">
        <v>30</v>
      </c>
      <c r="F14" s="10">
        <v>1</v>
      </c>
      <c r="G14" s="10">
        <v>19</v>
      </c>
      <c r="H14" s="11"/>
      <c r="I14" s="23">
        <v>8412</v>
      </c>
      <c r="J14" s="24">
        <v>32114</v>
      </c>
      <c r="K14" s="13"/>
      <c r="L14" s="14">
        <v>0</v>
      </c>
      <c r="M14" s="15">
        <v>0</v>
      </c>
      <c r="N14" s="16">
        <v>0</v>
      </c>
      <c r="O14" s="17">
        <f t="shared" si="1"/>
        <v>0</v>
      </c>
      <c r="P14" s="18"/>
      <c r="Q14" s="19">
        <v>0.16690000000000002</v>
      </c>
      <c r="R14" s="19">
        <v>0.093</v>
      </c>
      <c r="S14" s="19">
        <v>0.0108</v>
      </c>
      <c r="T14" s="20">
        <v>2.52</v>
      </c>
      <c r="U14" s="20">
        <v>0.66</v>
      </c>
      <c r="V14" s="20">
        <v>5.36</v>
      </c>
      <c r="W14" s="21">
        <f t="shared" si="2"/>
        <v>6406.9656</v>
      </c>
      <c r="X14" s="22">
        <f t="shared" si="3"/>
        <v>6406.9656</v>
      </c>
    </row>
    <row r="15" spans="2:24" ht="89.25" customHeight="1">
      <c r="B15" s="6">
        <v>4</v>
      </c>
      <c r="C15" s="7" t="s">
        <v>31</v>
      </c>
      <c r="D15" s="25" t="s">
        <v>26</v>
      </c>
      <c r="E15" s="25" t="s">
        <v>32</v>
      </c>
      <c r="F15" s="10">
        <v>16</v>
      </c>
      <c r="G15" s="10">
        <v>217</v>
      </c>
      <c r="H15" s="24">
        <v>276798</v>
      </c>
      <c r="I15" s="26"/>
      <c r="J15" s="11"/>
      <c r="K15" s="14">
        <v>0</v>
      </c>
      <c r="L15" s="13"/>
      <c r="M15" s="13"/>
      <c r="N15" s="16">
        <v>0</v>
      </c>
      <c r="O15" s="17">
        <f t="shared" si="1"/>
        <v>0</v>
      </c>
      <c r="P15" s="19">
        <v>0.15510000000000002</v>
      </c>
      <c r="Q15" s="18"/>
      <c r="R15" s="18"/>
      <c r="S15" s="19">
        <v>0.0108</v>
      </c>
      <c r="T15" s="20">
        <v>2.49</v>
      </c>
      <c r="U15" s="20">
        <v>0.66</v>
      </c>
      <c r="V15" s="20">
        <v>1.33</v>
      </c>
      <c r="W15" s="21">
        <f t="shared" si="2"/>
        <v>62836.70820000001</v>
      </c>
      <c r="X15" s="22">
        <f t="shared" si="3"/>
        <v>62836.70820000001</v>
      </c>
    </row>
    <row r="16" spans="2:24" ht="81.75" customHeight="1">
      <c r="B16" s="6">
        <v>5</v>
      </c>
      <c r="C16" s="7" t="s">
        <v>33</v>
      </c>
      <c r="D16" s="25" t="s">
        <v>26</v>
      </c>
      <c r="E16" s="25" t="s">
        <v>32</v>
      </c>
      <c r="F16" s="10">
        <v>1</v>
      </c>
      <c r="G16" s="10">
        <v>4</v>
      </c>
      <c r="H16" s="24">
        <v>1068</v>
      </c>
      <c r="I16" s="26"/>
      <c r="J16" s="11"/>
      <c r="K16" s="14">
        <v>0</v>
      </c>
      <c r="L16" s="13"/>
      <c r="M16" s="13"/>
      <c r="N16" s="16">
        <v>0</v>
      </c>
      <c r="O16" s="17">
        <f t="shared" si="1"/>
        <v>0</v>
      </c>
      <c r="P16" s="19">
        <v>0.15510000000000002</v>
      </c>
      <c r="Q16" s="18"/>
      <c r="R16" s="18"/>
      <c r="S16" s="19">
        <v>0.0108</v>
      </c>
      <c r="T16" s="20">
        <v>2.49</v>
      </c>
      <c r="U16" s="20">
        <v>0.66</v>
      </c>
      <c r="V16" s="20">
        <v>5.31</v>
      </c>
      <c r="W16" s="21">
        <f t="shared" si="2"/>
        <v>607.0212000000001</v>
      </c>
      <c r="X16" s="22">
        <f t="shared" si="3"/>
        <v>607.0212000000001</v>
      </c>
    </row>
    <row r="17" spans="2:24" ht="56.25" customHeight="1">
      <c r="B17" s="6">
        <v>6</v>
      </c>
      <c r="C17" s="7" t="s">
        <v>34</v>
      </c>
      <c r="D17" s="25" t="s">
        <v>26</v>
      </c>
      <c r="E17" s="25" t="s">
        <v>32</v>
      </c>
      <c r="F17" s="10">
        <v>1</v>
      </c>
      <c r="G17" s="10">
        <v>10</v>
      </c>
      <c r="H17" s="24">
        <v>17000</v>
      </c>
      <c r="I17" s="26"/>
      <c r="J17" s="11"/>
      <c r="K17" s="14">
        <v>0</v>
      </c>
      <c r="L17" s="13"/>
      <c r="M17" s="13"/>
      <c r="N17" s="16">
        <v>0</v>
      </c>
      <c r="O17" s="17">
        <f t="shared" si="1"/>
        <v>0</v>
      </c>
      <c r="P17" s="19">
        <v>0.15510000000000002</v>
      </c>
      <c r="Q17" s="18"/>
      <c r="R17" s="18"/>
      <c r="S17" s="19">
        <v>0.0108</v>
      </c>
      <c r="T17" s="20">
        <v>2.49</v>
      </c>
      <c r="U17" s="20">
        <v>0.66</v>
      </c>
      <c r="V17" s="20">
        <v>5.31</v>
      </c>
      <c r="W17" s="21">
        <f t="shared" si="2"/>
        <v>3703.7400000000002</v>
      </c>
      <c r="X17" s="22">
        <f t="shared" si="3"/>
        <v>3703.7400000000002</v>
      </c>
    </row>
    <row r="18" spans="2:24" ht="55.5" customHeight="1">
      <c r="B18" s="6">
        <v>7</v>
      </c>
      <c r="C18" s="7" t="s">
        <v>35</v>
      </c>
      <c r="D18" s="25" t="s">
        <v>26</v>
      </c>
      <c r="E18" s="9" t="s">
        <v>36</v>
      </c>
      <c r="F18" s="10">
        <v>1</v>
      </c>
      <c r="G18" s="10">
        <v>30</v>
      </c>
      <c r="H18" s="10">
        <v>42580</v>
      </c>
      <c r="I18" s="26"/>
      <c r="J18" s="11"/>
      <c r="K18" s="14">
        <v>0</v>
      </c>
      <c r="L18" s="13"/>
      <c r="M18" s="13"/>
      <c r="N18" s="16">
        <v>0</v>
      </c>
      <c r="O18" s="17">
        <f t="shared" si="1"/>
        <v>0</v>
      </c>
      <c r="P18" s="19">
        <v>0.1237</v>
      </c>
      <c r="Q18" s="18"/>
      <c r="R18" s="18"/>
      <c r="S18" s="19">
        <v>0.0108</v>
      </c>
      <c r="T18" s="20">
        <v>16.61</v>
      </c>
      <c r="U18" s="20">
        <v>0.66</v>
      </c>
      <c r="V18" s="20">
        <v>19.78</v>
      </c>
      <c r="W18" s="21">
        <f t="shared" si="2"/>
        <v>18636.13</v>
      </c>
      <c r="X18" s="22">
        <f t="shared" si="3"/>
        <v>18636.13</v>
      </c>
    </row>
    <row r="19" spans="2:24" ht="82.5" customHeight="1">
      <c r="B19" s="6">
        <v>8</v>
      </c>
      <c r="C19" s="7" t="s">
        <v>37</v>
      </c>
      <c r="D19" s="25" t="s">
        <v>26</v>
      </c>
      <c r="E19" s="9" t="s">
        <v>38</v>
      </c>
      <c r="F19" s="10">
        <v>2</v>
      </c>
      <c r="G19" s="10">
        <v>90</v>
      </c>
      <c r="H19" s="11"/>
      <c r="I19" s="23">
        <v>35980</v>
      </c>
      <c r="J19" s="24">
        <v>103080</v>
      </c>
      <c r="K19" s="13"/>
      <c r="L19" s="14">
        <v>0</v>
      </c>
      <c r="M19" s="15">
        <v>0</v>
      </c>
      <c r="N19" s="16">
        <v>0</v>
      </c>
      <c r="O19" s="17">
        <f t="shared" si="1"/>
        <v>0</v>
      </c>
      <c r="P19" s="18"/>
      <c r="Q19" s="19">
        <v>0.1739</v>
      </c>
      <c r="R19" s="19">
        <v>0.0956</v>
      </c>
      <c r="S19" s="19">
        <v>0.0108</v>
      </c>
      <c r="T19" s="20">
        <v>16.62</v>
      </c>
      <c r="U19" s="20">
        <v>0.66</v>
      </c>
      <c r="V19" s="20">
        <v>20.66</v>
      </c>
      <c r="W19" s="21">
        <f t="shared" si="2"/>
        <v>55929.698000000004</v>
      </c>
      <c r="X19" s="22">
        <f t="shared" si="3"/>
        <v>55929.698000000004</v>
      </c>
    </row>
    <row r="20" spans="2:24" ht="38.25" customHeight="1">
      <c r="B20" s="27" t="s">
        <v>39</v>
      </c>
      <c r="C20" s="27"/>
      <c r="D20" s="27"/>
      <c r="E20" s="27"/>
      <c r="F20" s="28">
        <f>SUM(F12:F19)</f>
        <v>60</v>
      </c>
      <c r="G20" s="28">
        <f>SUM(G12:G19)</f>
        <v>513</v>
      </c>
      <c r="H20" s="28">
        <f>SUM(H12:H19)</f>
        <v>337446</v>
      </c>
      <c r="I20" s="28">
        <f>SUM(I12:I19)</f>
        <v>184892</v>
      </c>
      <c r="J20" s="28">
        <f>SUM(J12:J19)</f>
        <v>451918</v>
      </c>
      <c r="K20" s="29"/>
      <c r="L20" s="29"/>
      <c r="M20" s="29"/>
      <c r="N20" s="29"/>
      <c r="O20" s="30">
        <f>SUM(O12:O19)</f>
        <v>0</v>
      </c>
      <c r="P20" s="31"/>
      <c r="Q20" s="31"/>
      <c r="R20" s="31"/>
      <c r="S20" s="31"/>
      <c r="T20" s="31"/>
      <c r="U20" s="31"/>
      <c r="V20" s="31"/>
      <c r="W20" s="32">
        <f>SUM(W12:W19)</f>
        <v>213054.13180000003</v>
      </c>
      <c r="X20" s="33">
        <f>SUM(X12:X19)</f>
        <v>213054.13180000003</v>
      </c>
    </row>
    <row r="21" spans="2:24" ht="30" customHeight="1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5" t="s">
        <v>40</v>
      </c>
      <c r="X21" s="36">
        <f>X20*0.23</f>
        <v>49002.45031400001</v>
      </c>
    </row>
    <row r="22" spans="2:24" ht="30.75" customHeight="1">
      <c r="B22" s="37"/>
      <c r="C22" s="38" t="s">
        <v>41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 t="s">
        <v>42</v>
      </c>
      <c r="W22" s="40"/>
      <c r="X22" s="41">
        <f>X20+X21</f>
        <v>262056.58211400005</v>
      </c>
    </row>
    <row r="23" spans="2:24" ht="56.25" customHeight="1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2"/>
      <c r="V23" s="42"/>
      <c r="W23" s="43"/>
      <c r="X23" s="42"/>
    </row>
    <row r="24" spans="2:21" ht="29.25" customHeight="1">
      <c r="B24" s="37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2:21" ht="13.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2:21" ht="21.75" customHeight="1">
      <c r="B26" s="44"/>
      <c r="D26" s="45" t="s">
        <v>43</v>
      </c>
      <c r="E26" s="45"/>
      <c r="F26" s="45"/>
      <c r="G26" s="45"/>
      <c r="H26" s="45"/>
      <c r="I26" s="44"/>
      <c r="J26" s="44"/>
      <c r="K26" s="44"/>
      <c r="L26" s="44"/>
      <c r="M26" s="44"/>
      <c r="N26" s="44"/>
      <c r="O26" s="44"/>
      <c r="P26" s="45" t="s">
        <v>44</v>
      </c>
      <c r="Q26" s="45"/>
      <c r="R26" s="45"/>
      <c r="S26" s="45"/>
      <c r="T26" s="45"/>
      <c r="U26" s="44"/>
    </row>
    <row r="27" spans="2:23" ht="13.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4:21" ht="13.5">
      <c r="D28" s="46" t="s">
        <v>45</v>
      </c>
      <c r="E28" s="46"/>
      <c r="F28" s="46"/>
      <c r="G28" s="46"/>
      <c r="H28" s="46"/>
      <c r="Q28" s="46" t="s">
        <v>46</v>
      </c>
      <c r="R28" s="46"/>
      <c r="S28" s="46"/>
      <c r="T28" s="46"/>
      <c r="U28" s="46"/>
    </row>
    <row r="32" spans="6:10" ht="13.5">
      <c r="F32" s="42"/>
      <c r="G32" s="47"/>
      <c r="H32" s="47"/>
      <c r="I32" s="47"/>
      <c r="J32" s="42"/>
    </row>
  </sheetData>
  <sheetProtection sheet="1" objects="1" scenarios="1"/>
  <mergeCells count="39">
    <mergeCell ref="U1:W1"/>
    <mergeCell ref="B2:W2"/>
    <mergeCell ref="B3:B10"/>
    <mergeCell ref="C3:C10"/>
    <mergeCell ref="D3:D10"/>
    <mergeCell ref="E3:E10"/>
    <mergeCell ref="F3:F10"/>
    <mergeCell ref="G3:G10"/>
    <mergeCell ref="H3:J4"/>
    <mergeCell ref="K3:O3"/>
    <mergeCell ref="P3:W3"/>
    <mergeCell ref="X3:X10"/>
    <mergeCell ref="K4:M4"/>
    <mergeCell ref="N4:N10"/>
    <mergeCell ref="O4:O10"/>
    <mergeCell ref="P4:R4"/>
    <mergeCell ref="S4:S10"/>
    <mergeCell ref="T4:T10"/>
    <mergeCell ref="U4:U10"/>
    <mergeCell ref="V4:V10"/>
    <mergeCell ref="W4:W10"/>
    <mergeCell ref="H5:H10"/>
    <mergeCell ref="I5:I10"/>
    <mergeCell ref="J5:J10"/>
    <mergeCell ref="K5:K10"/>
    <mergeCell ref="L5:L10"/>
    <mergeCell ref="M5:M10"/>
    <mergeCell ref="P5:P10"/>
    <mergeCell ref="Q5:Q10"/>
    <mergeCell ref="R5:R10"/>
    <mergeCell ref="E12:E13"/>
    <mergeCell ref="B20:E20"/>
    <mergeCell ref="B21:V21"/>
    <mergeCell ref="C22:T23"/>
    <mergeCell ref="V22:W22"/>
    <mergeCell ref="D26:H26"/>
    <mergeCell ref="P26:R26"/>
    <mergeCell ref="D28:H28"/>
    <mergeCell ref="Q28:U28"/>
  </mergeCells>
  <printOptions/>
  <pageMargins left="0.2361111111111111" right="0.2361111111111111" top="1.3388888888888888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view="pageBreakPreview" zoomScale="75" zoomScaleNormal="80" zoomScaleSheetLayoutView="75" workbookViewId="0" topLeftCell="A100">
      <selection activeCell="N65" sqref="N65"/>
    </sheetView>
  </sheetViews>
  <sheetFormatPr defaultColWidth="8.796875" defaultRowHeight="14.25"/>
  <cols>
    <col min="1" max="1" width="5.296875" style="0" customWidth="1"/>
    <col min="2" max="2" width="24" style="0" customWidth="1"/>
    <col min="3" max="3" width="20.3984375" style="0" customWidth="1"/>
    <col min="4" max="4" width="23.8984375" style="0" customWidth="1"/>
    <col min="5" max="5" width="10.3984375" style="0" customWidth="1"/>
    <col min="6" max="6" width="11.8984375" style="0" customWidth="1"/>
    <col min="7" max="7" width="14.59765625" style="0" customWidth="1"/>
    <col min="8" max="8" width="31" style="0" customWidth="1"/>
    <col min="9" max="9" width="19.5" style="0" customWidth="1"/>
    <col min="10" max="10" width="16.59765625" style="0" customWidth="1"/>
  </cols>
  <sheetData>
    <row r="1" spans="1:10" ht="30.75" customHeight="1">
      <c r="A1" s="48"/>
      <c r="B1" s="48"/>
      <c r="C1" s="48"/>
      <c r="D1" s="48"/>
      <c r="E1" s="48"/>
      <c r="F1" s="48"/>
      <c r="G1" s="49" t="s">
        <v>47</v>
      </c>
      <c r="H1" s="49"/>
      <c r="I1" s="49"/>
      <c r="J1" s="49"/>
    </row>
    <row r="2" spans="1:10" ht="25.5" customHeight="1">
      <c r="A2" s="48"/>
      <c r="B2" s="48"/>
      <c r="C2" s="48"/>
      <c r="D2" s="48"/>
      <c r="E2" s="50" t="s">
        <v>48</v>
      </c>
      <c r="F2" s="50"/>
      <c r="G2" s="50"/>
      <c r="H2" s="50"/>
      <c r="I2" s="50"/>
      <c r="J2" s="50"/>
    </row>
    <row r="3" spans="1:12" ht="18" customHeight="1">
      <c r="A3" s="51"/>
      <c r="B3" s="52" t="s">
        <v>49</v>
      </c>
      <c r="C3" s="52"/>
      <c r="D3" s="52"/>
      <c r="E3" s="52"/>
      <c r="F3" s="52"/>
      <c r="G3" s="52"/>
      <c r="H3" s="52"/>
      <c r="I3" s="52"/>
      <c r="J3" s="52"/>
      <c r="K3" s="53"/>
      <c r="L3" s="54"/>
    </row>
    <row r="4" spans="1:12" ht="36.75" customHeight="1">
      <c r="A4" s="51"/>
      <c r="B4" s="55" t="s">
        <v>50</v>
      </c>
      <c r="C4" s="55" t="s">
        <v>51</v>
      </c>
      <c r="D4" s="55" t="s">
        <v>52</v>
      </c>
      <c r="E4" s="55" t="s">
        <v>53</v>
      </c>
      <c r="F4" s="55" t="s">
        <v>54</v>
      </c>
      <c r="G4" s="55" t="s">
        <v>55</v>
      </c>
      <c r="H4" s="55" t="s">
        <v>3</v>
      </c>
      <c r="I4" s="55" t="s">
        <v>56</v>
      </c>
      <c r="J4" s="56" t="s">
        <v>57</v>
      </c>
      <c r="K4" s="53"/>
      <c r="L4" s="54"/>
    </row>
    <row r="5" spans="1:12" ht="13.5">
      <c r="A5" s="51"/>
      <c r="B5" s="55"/>
      <c r="C5" s="55"/>
      <c r="D5" s="55"/>
      <c r="E5" s="55" t="s">
        <v>58</v>
      </c>
      <c r="F5" s="55" t="s">
        <v>58</v>
      </c>
      <c r="G5" s="55" t="s">
        <v>58</v>
      </c>
      <c r="H5" s="55"/>
      <c r="I5" s="55"/>
      <c r="J5" s="56"/>
      <c r="K5" s="53"/>
      <c r="L5" s="54"/>
    </row>
    <row r="6" spans="1:13" ht="13.5">
      <c r="A6" s="57">
        <v>1</v>
      </c>
      <c r="B6" s="58" t="s">
        <v>25</v>
      </c>
      <c r="C6" s="58" t="s">
        <v>59</v>
      </c>
      <c r="D6" s="58" t="s">
        <v>60</v>
      </c>
      <c r="E6" s="58">
        <v>4</v>
      </c>
      <c r="F6" s="58">
        <v>3080</v>
      </c>
      <c r="G6" s="58">
        <v>5282</v>
      </c>
      <c r="H6" s="59" t="s">
        <v>61</v>
      </c>
      <c r="I6" s="58" t="s">
        <v>62</v>
      </c>
      <c r="J6" s="60">
        <v>15155671</v>
      </c>
      <c r="K6" s="53"/>
      <c r="L6" s="54"/>
      <c r="M6" s="54"/>
    </row>
    <row r="7" spans="1:13" ht="13.5">
      <c r="A7" s="57">
        <f aca="true" t="shared" si="0" ref="A7:A38">A6+1</f>
        <v>2</v>
      </c>
      <c r="B7" s="58" t="s">
        <v>25</v>
      </c>
      <c r="C7" s="58" t="s">
        <v>63</v>
      </c>
      <c r="D7" s="58" t="s">
        <v>60</v>
      </c>
      <c r="E7" s="58">
        <v>2</v>
      </c>
      <c r="F7" s="58">
        <v>5566</v>
      </c>
      <c r="G7" s="58">
        <v>9606</v>
      </c>
      <c r="H7" s="59" t="s">
        <v>61</v>
      </c>
      <c r="I7" s="58" t="s">
        <v>64</v>
      </c>
      <c r="J7" s="60">
        <v>16814544</v>
      </c>
      <c r="K7" s="53"/>
      <c r="L7" s="54"/>
      <c r="M7" s="54"/>
    </row>
    <row r="8" spans="1:13" ht="13.5">
      <c r="A8" s="57">
        <f t="shared" si="0"/>
        <v>3</v>
      </c>
      <c r="B8" s="58" t="s">
        <v>25</v>
      </c>
      <c r="C8" s="58" t="s">
        <v>63</v>
      </c>
      <c r="D8" s="58" t="s">
        <v>60</v>
      </c>
      <c r="E8" s="58">
        <v>2</v>
      </c>
      <c r="F8" s="58">
        <v>3656</v>
      </c>
      <c r="G8" s="58">
        <v>6446</v>
      </c>
      <c r="H8" s="59" t="s">
        <v>61</v>
      </c>
      <c r="I8" s="58" t="s">
        <v>65</v>
      </c>
      <c r="J8" s="60">
        <v>20946844</v>
      </c>
      <c r="K8" s="53"/>
      <c r="L8" s="54"/>
      <c r="M8" s="54"/>
    </row>
    <row r="9" spans="1:13" ht="13.5">
      <c r="A9" s="57">
        <f t="shared" si="0"/>
        <v>4</v>
      </c>
      <c r="B9" s="58" t="s">
        <v>25</v>
      </c>
      <c r="C9" s="58" t="s">
        <v>66</v>
      </c>
      <c r="D9" s="58" t="s">
        <v>60</v>
      </c>
      <c r="E9" s="58">
        <v>3</v>
      </c>
      <c r="F9" s="58">
        <v>8532</v>
      </c>
      <c r="G9" s="58">
        <v>14112</v>
      </c>
      <c r="H9" s="59" t="s">
        <v>61</v>
      </c>
      <c r="I9" s="58" t="s">
        <v>67</v>
      </c>
      <c r="J9" s="60">
        <v>20119542</v>
      </c>
      <c r="K9" s="42"/>
      <c r="L9" s="54"/>
      <c r="M9" s="54"/>
    </row>
    <row r="10" spans="1:13" ht="13.5">
      <c r="A10" s="57">
        <f t="shared" si="0"/>
        <v>5</v>
      </c>
      <c r="B10" s="58" t="s">
        <v>25</v>
      </c>
      <c r="C10" s="58" t="s">
        <v>68</v>
      </c>
      <c r="D10" s="58" t="s">
        <v>60</v>
      </c>
      <c r="E10" s="58">
        <v>2</v>
      </c>
      <c r="F10" s="58">
        <v>2872</v>
      </c>
      <c r="G10" s="58">
        <v>4520</v>
      </c>
      <c r="H10" s="59" t="s">
        <v>61</v>
      </c>
      <c r="I10" s="58" t="s">
        <v>69</v>
      </c>
      <c r="J10" s="60">
        <v>1182923</v>
      </c>
      <c r="K10" s="42"/>
      <c r="L10" s="54"/>
      <c r="M10" s="54"/>
    </row>
    <row r="11" spans="1:13" ht="13.5">
      <c r="A11" s="57">
        <f t="shared" si="0"/>
        <v>6</v>
      </c>
      <c r="B11" s="58" t="s">
        <v>25</v>
      </c>
      <c r="C11" s="58" t="s">
        <v>70</v>
      </c>
      <c r="D11" s="58" t="s">
        <v>60</v>
      </c>
      <c r="E11" s="58">
        <v>2</v>
      </c>
      <c r="F11" s="58">
        <v>3970</v>
      </c>
      <c r="G11" s="58">
        <v>4112</v>
      </c>
      <c r="H11" s="59" t="s">
        <v>61</v>
      </c>
      <c r="I11" s="58" t="s">
        <v>71</v>
      </c>
      <c r="J11" s="60">
        <v>20004106</v>
      </c>
      <c r="K11" s="42"/>
      <c r="L11" s="54"/>
      <c r="M11" s="54"/>
    </row>
    <row r="12" spans="1:13" ht="13.5">
      <c r="A12" s="57">
        <f t="shared" si="0"/>
        <v>7</v>
      </c>
      <c r="B12" s="58" t="s">
        <v>25</v>
      </c>
      <c r="C12" s="58" t="s">
        <v>70</v>
      </c>
      <c r="D12" s="58" t="s">
        <v>60</v>
      </c>
      <c r="E12" s="58">
        <v>2</v>
      </c>
      <c r="F12" s="58">
        <v>5058</v>
      </c>
      <c r="G12" s="58">
        <v>8472</v>
      </c>
      <c r="H12" s="59" t="s">
        <v>61</v>
      </c>
      <c r="I12" s="58" t="s">
        <v>72</v>
      </c>
      <c r="J12" s="60">
        <v>20946944</v>
      </c>
      <c r="K12" s="42"/>
      <c r="L12" s="54"/>
      <c r="M12" s="54"/>
    </row>
    <row r="13" spans="1:13" ht="13.5">
      <c r="A13" s="57">
        <f t="shared" si="0"/>
        <v>8</v>
      </c>
      <c r="B13" s="58" t="s">
        <v>25</v>
      </c>
      <c r="C13" s="58" t="s">
        <v>73</v>
      </c>
      <c r="D13" s="58" t="s">
        <v>60</v>
      </c>
      <c r="E13" s="58">
        <v>2</v>
      </c>
      <c r="F13" s="58">
        <v>7424</v>
      </c>
      <c r="G13" s="58">
        <v>12634</v>
      </c>
      <c r="H13" s="59" t="s">
        <v>61</v>
      </c>
      <c r="I13" s="58" t="s">
        <v>74</v>
      </c>
      <c r="J13" s="60">
        <v>22979717</v>
      </c>
      <c r="K13" s="42"/>
      <c r="L13" s="54"/>
      <c r="M13" s="54"/>
    </row>
    <row r="14" spans="1:13" ht="13.5">
      <c r="A14" s="57">
        <f t="shared" si="0"/>
        <v>9</v>
      </c>
      <c r="B14" s="58" t="s">
        <v>25</v>
      </c>
      <c r="C14" s="58" t="s">
        <v>75</v>
      </c>
      <c r="D14" s="58" t="s">
        <v>60</v>
      </c>
      <c r="E14" s="58">
        <v>1</v>
      </c>
      <c r="F14" s="58">
        <v>3162</v>
      </c>
      <c r="G14" s="58">
        <v>6970</v>
      </c>
      <c r="H14" s="59" t="s">
        <v>61</v>
      </c>
      <c r="I14" s="58" t="s">
        <v>76</v>
      </c>
      <c r="J14" s="60">
        <v>60264913</v>
      </c>
      <c r="K14" s="42"/>
      <c r="L14" s="54"/>
      <c r="M14" s="54"/>
    </row>
    <row r="15" spans="1:13" ht="13.5">
      <c r="A15" s="57">
        <f t="shared" si="0"/>
        <v>10</v>
      </c>
      <c r="B15" s="58" t="s">
        <v>25</v>
      </c>
      <c r="C15" s="58" t="s">
        <v>73</v>
      </c>
      <c r="D15" s="58" t="s">
        <v>60</v>
      </c>
      <c r="E15" s="58">
        <v>2</v>
      </c>
      <c r="F15" s="58">
        <v>2926</v>
      </c>
      <c r="G15" s="58">
        <v>4866</v>
      </c>
      <c r="H15" s="59" t="s">
        <v>61</v>
      </c>
      <c r="I15" s="58" t="s">
        <v>77</v>
      </c>
      <c r="J15" s="60">
        <v>20004427</v>
      </c>
      <c r="K15" s="42"/>
      <c r="L15" s="54"/>
      <c r="M15" s="54"/>
    </row>
    <row r="16" spans="1:13" ht="13.5">
      <c r="A16" s="57">
        <f t="shared" si="0"/>
        <v>11</v>
      </c>
      <c r="B16" s="58" t="s">
        <v>25</v>
      </c>
      <c r="C16" s="58" t="s">
        <v>75</v>
      </c>
      <c r="D16" s="58" t="s">
        <v>60</v>
      </c>
      <c r="E16" s="58">
        <v>1</v>
      </c>
      <c r="F16" s="58">
        <v>1230</v>
      </c>
      <c r="G16" s="58">
        <v>2104</v>
      </c>
      <c r="H16" s="59" t="s">
        <v>61</v>
      </c>
      <c r="I16" s="58" t="s">
        <v>78</v>
      </c>
      <c r="J16" s="60">
        <v>24527406</v>
      </c>
      <c r="K16" s="42"/>
      <c r="L16" s="54"/>
      <c r="M16" s="54"/>
    </row>
    <row r="17" spans="1:13" ht="15.75" customHeight="1">
      <c r="A17" s="57">
        <f t="shared" si="0"/>
        <v>12</v>
      </c>
      <c r="B17" s="58" t="s">
        <v>25</v>
      </c>
      <c r="C17" s="58" t="s">
        <v>79</v>
      </c>
      <c r="D17" s="58" t="s">
        <v>60</v>
      </c>
      <c r="E17" s="58">
        <v>2</v>
      </c>
      <c r="F17" s="58">
        <v>4092</v>
      </c>
      <c r="G17" s="58">
        <v>9180</v>
      </c>
      <c r="H17" s="59" t="s">
        <v>61</v>
      </c>
      <c r="I17" s="58" t="s">
        <v>80</v>
      </c>
      <c r="J17" s="60">
        <v>29907098</v>
      </c>
      <c r="K17" s="42"/>
      <c r="L17" s="54"/>
      <c r="M17" s="54"/>
    </row>
    <row r="18" spans="1:13" ht="13.5">
      <c r="A18" s="57">
        <f t="shared" si="0"/>
        <v>13</v>
      </c>
      <c r="B18" s="58" t="s">
        <v>25</v>
      </c>
      <c r="C18" s="58" t="s">
        <v>81</v>
      </c>
      <c r="D18" s="58" t="s">
        <v>60</v>
      </c>
      <c r="E18" s="58">
        <v>2</v>
      </c>
      <c r="F18" s="58">
        <v>4674</v>
      </c>
      <c r="G18" s="58">
        <v>7864</v>
      </c>
      <c r="H18" s="59" t="s">
        <v>61</v>
      </c>
      <c r="I18" s="58" t="s">
        <v>82</v>
      </c>
      <c r="J18" s="60">
        <v>24423275</v>
      </c>
      <c r="K18" s="42"/>
      <c r="L18" s="54"/>
      <c r="M18" s="54"/>
    </row>
    <row r="19" spans="1:13" ht="13.5">
      <c r="A19" s="57">
        <f t="shared" si="0"/>
        <v>14</v>
      </c>
      <c r="B19" s="58" t="s">
        <v>25</v>
      </c>
      <c r="C19" s="58" t="s">
        <v>83</v>
      </c>
      <c r="D19" s="58" t="s">
        <v>60</v>
      </c>
      <c r="E19" s="58">
        <v>2</v>
      </c>
      <c r="F19" s="58">
        <v>6192</v>
      </c>
      <c r="G19" s="58">
        <v>13048</v>
      </c>
      <c r="H19" s="59" t="s">
        <v>61</v>
      </c>
      <c r="I19" s="58" t="s">
        <v>84</v>
      </c>
      <c r="J19" s="60">
        <v>6386043</v>
      </c>
      <c r="K19" s="42"/>
      <c r="L19" s="54"/>
      <c r="M19" s="54"/>
    </row>
    <row r="20" spans="1:13" ht="13.5">
      <c r="A20" s="57">
        <f t="shared" si="0"/>
        <v>15</v>
      </c>
      <c r="B20" s="58" t="s">
        <v>25</v>
      </c>
      <c r="C20" s="58" t="s">
        <v>85</v>
      </c>
      <c r="D20" s="58" t="s">
        <v>60</v>
      </c>
      <c r="E20" s="58">
        <v>1</v>
      </c>
      <c r="F20" s="58">
        <v>1686</v>
      </c>
      <c r="G20" s="58">
        <v>3060</v>
      </c>
      <c r="H20" s="59" t="s">
        <v>61</v>
      </c>
      <c r="I20" s="58" t="s">
        <v>86</v>
      </c>
      <c r="J20" s="60">
        <v>22099666</v>
      </c>
      <c r="K20" s="42"/>
      <c r="L20" s="54"/>
      <c r="M20" s="54"/>
    </row>
    <row r="21" spans="1:13" ht="13.5">
      <c r="A21" s="57">
        <f t="shared" si="0"/>
        <v>16</v>
      </c>
      <c r="B21" s="58" t="s">
        <v>25</v>
      </c>
      <c r="C21" s="58" t="s">
        <v>85</v>
      </c>
      <c r="D21" s="58" t="s">
        <v>60</v>
      </c>
      <c r="E21" s="58">
        <v>2</v>
      </c>
      <c r="F21" s="58">
        <v>3728</v>
      </c>
      <c r="G21" s="58">
        <v>6000</v>
      </c>
      <c r="H21" s="59" t="s">
        <v>61</v>
      </c>
      <c r="I21" s="58" t="s">
        <v>87</v>
      </c>
      <c r="J21" s="60">
        <v>23819781</v>
      </c>
      <c r="K21" s="42"/>
      <c r="L21" s="54"/>
      <c r="M21" s="54"/>
    </row>
    <row r="22" spans="1:13" ht="13.5">
      <c r="A22" s="57">
        <f t="shared" si="0"/>
        <v>17</v>
      </c>
      <c r="B22" s="58" t="s">
        <v>25</v>
      </c>
      <c r="C22" s="58" t="s">
        <v>85</v>
      </c>
      <c r="D22" s="58" t="s">
        <v>60</v>
      </c>
      <c r="E22" s="58">
        <v>2</v>
      </c>
      <c r="F22" s="58">
        <v>5298</v>
      </c>
      <c r="G22" s="58">
        <v>9216</v>
      </c>
      <c r="H22" s="59" t="s">
        <v>61</v>
      </c>
      <c r="I22" s="58" t="s">
        <v>88</v>
      </c>
      <c r="J22" s="60">
        <v>16814870</v>
      </c>
      <c r="K22" s="42"/>
      <c r="L22" s="54"/>
      <c r="M22" s="54"/>
    </row>
    <row r="23" spans="1:13" ht="13.5">
      <c r="A23" s="57">
        <f t="shared" si="0"/>
        <v>18</v>
      </c>
      <c r="B23" s="58" t="s">
        <v>25</v>
      </c>
      <c r="C23" s="58" t="s">
        <v>89</v>
      </c>
      <c r="D23" s="58" t="s">
        <v>60</v>
      </c>
      <c r="E23" s="58">
        <v>2</v>
      </c>
      <c r="F23" s="58">
        <v>6150</v>
      </c>
      <c r="G23" s="58">
        <v>10130</v>
      </c>
      <c r="H23" s="59" t="s">
        <v>61</v>
      </c>
      <c r="I23" s="58" t="s">
        <v>90</v>
      </c>
      <c r="J23" s="60">
        <v>21993472</v>
      </c>
      <c r="K23" s="42"/>
      <c r="L23" s="54"/>
      <c r="M23" s="54"/>
    </row>
    <row r="24" spans="1:13" ht="13.5">
      <c r="A24" s="57">
        <f t="shared" si="0"/>
        <v>19</v>
      </c>
      <c r="B24" s="58" t="s">
        <v>25</v>
      </c>
      <c r="C24" s="58" t="s">
        <v>89</v>
      </c>
      <c r="D24" s="58" t="s">
        <v>60</v>
      </c>
      <c r="E24" s="58">
        <v>2</v>
      </c>
      <c r="F24" s="58">
        <v>6696</v>
      </c>
      <c r="G24" s="58">
        <v>11090</v>
      </c>
      <c r="H24" s="59" t="s">
        <v>61</v>
      </c>
      <c r="I24" s="58" t="s">
        <v>91</v>
      </c>
      <c r="J24" s="60">
        <v>22266258</v>
      </c>
      <c r="K24" s="42"/>
      <c r="L24" s="54"/>
      <c r="M24" s="54"/>
    </row>
    <row r="25" spans="1:13" ht="13.5">
      <c r="A25" s="57">
        <f t="shared" si="0"/>
        <v>20</v>
      </c>
      <c r="B25" s="58" t="s">
        <v>25</v>
      </c>
      <c r="C25" s="58" t="s">
        <v>92</v>
      </c>
      <c r="D25" s="58" t="s">
        <v>60</v>
      </c>
      <c r="E25" s="58">
        <v>2</v>
      </c>
      <c r="F25" s="58">
        <v>11824</v>
      </c>
      <c r="G25" s="58">
        <v>11854</v>
      </c>
      <c r="H25" s="59" t="s">
        <v>61</v>
      </c>
      <c r="I25" s="58" t="s">
        <v>93</v>
      </c>
      <c r="J25" s="60">
        <v>18053407</v>
      </c>
      <c r="K25" s="42"/>
      <c r="L25" s="54"/>
      <c r="M25" s="54"/>
    </row>
    <row r="26" spans="1:13" ht="13.5">
      <c r="A26" s="57">
        <f t="shared" si="0"/>
        <v>21</v>
      </c>
      <c r="B26" s="58" t="s">
        <v>25</v>
      </c>
      <c r="C26" s="58" t="s">
        <v>89</v>
      </c>
      <c r="D26" s="58" t="s">
        <v>60</v>
      </c>
      <c r="E26" s="58">
        <v>2</v>
      </c>
      <c r="F26" s="58">
        <v>20692</v>
      </c>
      <c r="G26" s="58">
        <v>35558</v>
      </c>
      <c r="H26" s="59" t="s">
        <v>61</v>
      </c>
      <c r="I26" s="58" t="s">
        <v>94</v>
      </c>
      <c r="J26" s="60">
        <v>7020248</v>
      </c>
      <c r="K26" s="42"/>
      <c r="L26" s="54"/>
      <c r="M26" s="54"/>
    </row>
    <row r="27" spans="1:13" ht="13.5">
      <c r="A27" s="57">
        <f t="shared" si="0"/>
        <v>22</v>
      </c>
      <c r="B27" s="58" t="s">
        <v>25</v>
      </c>
      <c r="C27" s="58" t="s">
        <v>95</v>
      </c>
      <c r="D27" s="58" t="s">
        <v>60</v>
      </c>
      <c r="E27" s="58">
        <v>2</v>
      </c>
      <c r="F27" s="58">
        <v>10628</v>
      </c>
      <c r="G27" s="58">
        <v>18072</v>
      </c>
      <c r="H27" s="59" t="s">
        <v>61</v>
      </c>
      <c r="I27" s="58" t="s">
        <v>96</v>
      </c>
      <c r="J27" s="60">
        <v>18047985</v>
      </c>
      <c r="K27" s="42"/>
      <c r="L27" s="54"/>
      <c r="M27" s="54"/>
    </row>
    <row r="28" spans="1:13" ht="13.5">
      <c r="A28" s="57">
        <f t="shared" si="0"/>
        <v>23</v>
      </c>
      <c r="B28" s="58" t="s">
        <v>25</v>
      </c>
      <c r="C28" s="58" t="s">
        <v>97</v>
      </c>
      <c r="D28" s="58" t="s">
        <v>60</v>
      </c>
      <c r="E28" s="58">
        <v>2</v>
      </c>
      <c r="F28" s="58">
        <v>3078</v>
      </c>
      <c r="G28" s="58">
        <v>5138</v>
      </c>
      <c r="H28" s="59" t="s">
        <v>61</v>
      </c>
      <c r="I28" s="58" t="s">
        <v>98</v>
      </c>
      <c r="J28" s="60">
        <v>22099467</v>
      </c>
      <c r="K28" s="42"/>
      <c r="L28" s="54"/>
      <c r="M28" s="54"/>
    </row>
    <row r="29" spans="1:13" ht="13.5">
      <c r="A29" s="57">
        <f t="shared" si="0"/>
        <v>24</v>
      </c>
      <c r="B29" s="58" t="s">
        <v>25</v>
      </c>
      <c r="C29" s="58" t="s">
        <v>99</v>
      </c>
      <c r="D29" s="58" t="s">
        <v>60</v>
      </c>
      <c r="E29" s="58">
        <v>2</v>
      </c>
      <c r="F29" s="58">
        <v>1286</v>
      </c>
      <c r="G29" s="58">
        <v>2374</v>
      </c>
      <c r="H29" s="59" t="s">
        <v>61</v>
      </c>
      <c r="I29" s="58" t="s">
        <v>100</v>
      </c>
      <c r="J29" s="60">
        <v>22620372</v>
      </c>
      <c r="K29" s="42"/>
      <c r="L29" s="54"/>
      <c r="M29" s="54"/>
    </row>
    <row r="30" spans="1:13" ht="13.5">
      <c r="A30" s="57">
        <f t="shared" si="0"/>
        <v>25</v>
      </c>
      <c r="B30" s="58" t="s">
        <v>25</v>
      </c>
      <c r="C30" s="58" t="s">
        <v>101</v>
      </c>
      <c r="D30" s="58" t="s">
        <v>60</v>
      </c>
      <c r="E30" s="58">
        <v>2</v>
      </c>
      <c r="F30" s="58">
        <v>1644</v>
      </c>
      <c r="G30" s="58">
        <v>2916</v>
      </c>
      <c r="H30" s="59" t="s">
        <v>61</v>
      </c>
      <c r="I30" s="58" t="s">
        <v>102</v>
      </c>
      <c r="J30" s="60">
        <v>22860887</v>
      </c>
      <c r="K30" s="42"/>
      <c r="L30" s="54"/>
      <c r="M30" s="54"/>
    </row>
    <row r="31" spans="1:13" ht="13.5">
      <c r="A31" s="57">
        <f t="shared" si="0"/>
        <v>26</v>
      </c>
      <c r="B31" s="58" t="s">
        <v>25</v>
      </c>
      <c r="C31" s="58" t="s">
        <v>103</v>
      </c>
      <c r="D31" s="58" t="s">
        <v>60</v>
      </c>
      <c r="E31" s="58">
        <v>2</v>
      </c>
      <c r="F31" s="58">
        <v>1558</v>
      </c>
      <c r="G31" s="58">
        <v>3400</v>
      </c>
      <c r="H31" s="59" t="s">
        <v>61</v>
      </c>
      <c r="I31" s="58" t="s">
        <v>104</v>
      </c>
      <c r="J31" s="60">
        <v>23818777</v>
      </c>
      <c r="K31" s="42"/>
      <c r="L31" s="54"/>
      <c r="M31" s="54"/>
    </row>
    <row r="32" spans="1:13" ht="13.5">
      <c r="A32" s="57">
        <f t="shared" si="0"/>
        <v>27</v>
      </c>
      <c r="B32" s="58" t="s">
        <v>25</v>
      </c>
      <c r="C32" s="58" t="s">
        <v>105</v>
      </c>
      <c r="D32" s="58" t="s">
        <v>60</v>
      </c>
      <c r="E32" s="58">
        <v>1</v>
      </c>
      <c r="F32" s="58">
        <v>4798</v>
      </c>
      <c r="G32" s="58">
        <v>8558</v>
      </c>
      <c r="H32" s="59" t="s">
        <v>61</v>
      </c>
      <c r="I32" s="58" t="s">
        <v>106</v>
      </c>
      <c r="J32" s="60">
        <v>29498805</v>
      </c>
      <c r="L32" s="54"/>
      <c r="M32" s="54"/>
    </row>
    <row r="33" spans="1:13" ht="13.5">
      <c r="A33" s="57">
        <f t="shared" si="0"/>
        <v>28</v>
      </c>
      <c r="B33" s="58" t="s">
        <v>25</v>
      </c>
      <c r="C33" s="58" t="s">
        <v>105</v>
      </c>
      <c r="D33" s="58" t="s">
        <v>60</v>
      </c>
      <c r="E33" s="58">
        <v>2</v>
      </c>
      <c r="F33" s="58">
        <v>3588</v>
      </c>
      <c r="G33" s="58">
        <v>6082</v>
      </c>
      <c r="H33" s="59" t="s">
        <v>61</v>
      </c>
      <c r="I33" s="58" t="s">
        <v>107</v>
      </c>
      <c r="J33" s="60">
        <v>19956894</v>
      </c>
      <c r="L33" s="54"/>
      <c r="M33" s="54"/>
    </row>
    <row r="34" spans="1:13" ht="13.5">
      <c r="A34" s="57">
        <f t="shared" si="0"/>
        <v>29</v>
      </c>
      <c r="B34" s="58" t="s">
        <v>25</v>
      </c>
      <c r="C34" s="58" t="s">
        <v>99</v>
      </c>
      <c r="D34" s="58" t="s">
        <v>60</v>
      </c>
      <c r="E34" s="58">
        <v>2</v>
      </c>
      <c r="F34" s="58">
        <v>2002</v>
      </c>
      <c r="G34" s="58">
        <v>3646</v>
      </c>
      <c r="H34" s="59" t="s">
        <v>61</v>
      </c>
      <c r="I34" s="58" t="s">
        <v>108</v>
      </c>
      <c r="J34" s="60">
        <v>20119844</v>
      </c>
      <c r="L34" s="54"/>
      <c r="M34" s="54"/>
    </row>
    <row r="35" spans="1:13" ht="13.5">
      <c r="A35" s="57">
        <f t="shared" si="0"/>
        <v>30</v>
      </c>
      <c r="B35" s="58" t="s">
        <v>25</v>
      </c>
      <c r="C35" s="58" t="s">
        <v>109</v>
      </c>
      <c r="D35" s="58" t="s">
        <v>60</v>
      </c>
      <c r="E35" s="58">
        <v>2</v>
      </c>
      <c r="F35" s="58">
        <v>2744</v>
      </c>
      <c r="G35" s="58">
        <v>5036</v>
      </c>
      <c r="H35" s="59" t="s">
        <v>61</v>
      </c>
      <c r="I35" s="58" t="s">
        <v>110</v>
      </c>
      <c r="J35" s="60">
        <v>21950013</v>
      </c>
      <c r="L35" s="54"/>
      <c r="M35" s="54"/>
    </row>
    <row r="36" spans="1:13" ht="13.5">
      <c r="A36" s="57">
        <f t="shared" si="0"/>
        <v>31</v>
      </c>
      <c r="B36" s="58" t="s">
        <v>25</v>
      </c>
      <c r="C36" s="58" t="s">
        <v>109</v>
      </c>
      <c r="D36" s="58" t="s">
        <v>60</v>
      </c>
      <c r="E36" s="58">
        <v>2</v>
      </c>
      <c r="F36" s="58">
        <v>5350</v>
      </c>
      <c r="G36" s="58">
        <v>9344</v>
      </c>
      <c r="H36" s="59" t="s">
        <v>61</v>
      </c>
      <c r="I36" s="58" t="s">
        <v>111</v>
      </c>
      <c r="J36" s="60">
        <v>80376521</v>
      </c>
      <c r="L36" s="54"/>
      <c r="M36" s="54"/>
    </row>
    <row r="37" spans="1:13" ht="13.5">
      <c r="A37" s="57">
        <f t="shared" si="0"/>
        <v>32</v>
      </c>
      <c r="B37" s="58" t="s">
        <v>25</v>
      </c>
      <c r="C37" s="58" t="s">
        <v>109</v>
      </c>
      <c r="D37" s="58" t="s">
        <v>60</v>
      </c>
      <c r="E37" s="58">
        <v>2</v>
      </c>
      <c r="F37" s="58">
        <v>2074</v>
      </c>
      <c r="G37" s="58">
        <v>3638</v>
      </c>
      <c r="H37" s="59" t="s">
        <v>61</v>
      </c>
      <c r="I37" s="58" t="s">
        <v>112</v>
      </c>
      <c r="J37" s="60">
        <v>17604834</v>
      </c>
      <c r="L37" s="54"/>
      <c r="M37" s="54"/>
    </row>
    <row r="38" spans="1:13" ht="13.5">
      <c r="A38" s="57">
        <f t="shared" si="0"/>
        <v>33</v>
      </c>
      <c r="B38" s="58" t="s">
        <v>25</v>
      </c>
      <c r="C38" s="58" t="s">
        <v>113</v>
      </c>
      <c r="D38" s="58" t="s">
        <v>60</v>
      </c>
      <c r="E38" s="58">
        <v>2</v>
      </c>
      <c r="F38" s="58">
        <v>1834</v>
      </c>
      <c r="G38" s="58">
        <v>3790</v>
      </c>
      <c r="H38" s="59" t="s">
        <v>61</v>
      </c>
      <c r="I38" s="58" t="s">
        <v>114</v>
      </c>
      <c r="J38" s="60">
        <v>1187322</v>
      </c>
      <c r="L38" s="54"/>
      <c r="M38" s="54"/>
    </row>
    <row r="39" spans="1:13" ht="13.5">
      <c r="A39" s="57">
        <f aca="true" t="shared" si="1" ref="A39:A64">A38+1</f>
        <v>34</v>
      </c>
      <c r="B39" s="58" t="s">
        <v>25</v>
      </c>
      <c r="C39" s="58" t="s">
        <v>113</v>
      </c>
      <c r="D39" s="58" t="s">
        <v>60</v>
      </c>
      <c r="E39" s="58">
        <v>2</v>
      </c>
      <c r="F39" s="58">
        <v>1724</v>
      </c>
      <c r="G39" s="58">
        <v>3294</v>
      </c>
      <c r="H39" s="59" t="s">
        <v>61</v>
      </c>
      <c r="I39" s="58" t="s">
        <v>115</v>
      </c>
      <c r="J39" s="60">
        <v>223436764</v>
      </c>
      <c r="L39" s="54"/>
      <c r="M39" s="54"/>
    </row>
    <row r="40" spans="1:13" ht="13.5">
      <c r="A40" s="57">
        <f t="shared" si="1"/>
        <v>35</v>
      </c>
      <c r="B40" s="58" t="s">
        <v>25</v>
      </c>
      <c r="C40" s="58" t="s">
        <v>116</v>
      </c>
      <c r="D40" s="58" t="s">
        <v>60</v>
      </c>
      <c r="E40" s="58">
        <v>2</v>
      </c>
      <c r="F40" s="58">
        <v>3768</v>
      </c>
      <c r="G40" s="58">
        <v>6062</v>
      </c>
      <c r="H40" s="59" t="s">
        <v>61</v>
      </c>
      <c r="I40" s="58" t="s">
        <v>117</v>
      </c>
      <c r="J40" s="60">
        <v>22979716</v>
      </c>
      <c r="L40" s="54"/>
      <c r="M40" s="54"/>
    </row>
    <row r="41" spans="1:13" ht="13.5">
      <c r="A41" s="57">
        <f t="shared" si="1"/>
        <v>36</v>
      </c>
      <c r="B41" s="58" t="s">
        <v>25</v>
      </c>
      <c r="C41" s="58" t="s">
        <v>118</v>
      </c>
      <c r="D41" s="58" t="s">
        <v>60</v>
      </c>
      <c r="E41" s="58">
        <v>2</v>
      </c>
      <c r="F41" s="58">
        <v>4238</v>
      </c>
      <c r="G41" s="58">
        <v>6862</v>
      </c>
      <c r="H41" s="59" t="s">
        <v>61</v>
      </c>
      <c r="I41" s="58" t="s">
        <v>119</v>
      </c>
      <c r="J41" s="60">
        <v>15262897</v>
      </c>
      <c r="L41" s="54"/>
      <c r="M41" s="54"/>
    </row>
    <row r="42" spans="1:13" ht="13.5">
      <c r="A42" s="57">
        <f t="shared" si="1"/>
        <v>37</v>
      </c>
      <c r="B42" s="58" t="s">
        <v>25</v>
      </c>
      <c r="C42" s="58" t="s">
        <v>118</v>
      </c>
      <c r="D42" s="58" t="s">
        <v>60</v>
      </c>
      <c r="E42" s="58">
        <v>2</v>
      </c>
      <c r="F42" s="58">
        <v>1580</v>
      </c>
      <c r="G42" s="58">
        <v>3504</v>
      </c>
      <c r="H42" s="59" t="s">
        <v>61</v>
      </c>
      <c r="I42" s="58" t="s">
        <v>120</v>
      </c>
      <c r="J42" s="60">
        <v>20127367</v>
      </c>
      <c r="L42" s="54"/>
      <c r="M42" s="54"/>
    </row>
    <row r="43" spans="1:13" ht="13.5">
      <c r="A43" s="57">
        <f t="shared" si="1"/>
        <v>38</v>
      </c>
      <c r="B43" s="58" t="s">
        <v>25</v>
      </c>
      <c r="C43" s="58" t="s">
        <v>121</v>
      </c>
      <c r="D43" s="58" t="s">
        <v>60</v>
      </c>
      <c r="E43" s="58">
        <v>4</v>
      </c>
      <c r="F43" s="58">
        <v>6556</v>
      </c>
      <c r="G43" s="58">
        <v>12602</v>
      </c>
      <c r="H43" s="59" t="s">
        <v>61</v>
      </c>
      <c r="I43" s="58" t="s">
        <v>122</v>
      </c>
      <c r="J43" s="60">
        <v>1185714</v>
      </c>
      <c r="L43" s="54"/>
      <c r="M43" s="54"/>
    </row>
    <row r="44" spans="1:13" ht="13.5">
      <c r="A44" s="57">
        <f t="shared" si="1"/>
        <v>39</v>
      </c>
      <c r="B44" s="58" t="s">
        <v>25</v>
      </c>
      <c r="C44" s="58" t="s">
        <v>123</v>
      </c>
      <c r="D44" s="58" t="s">
        <v>60</v>
      </c>
      <c r="E44" s="58">
        <v>1</v>
      </c>
      <c r="F44" s="58">
        <v>2028</v>
      </c>
      <c r="G44" s="58">
        <v>3358</v>
      </c>
      <c r="H44" s="59" t="s">
        <v>61</v>
      </c>
      <c r="I44" s="58" t="s">
        <v>124</v>
      </c>
      <c r="J44" s="60">
        <v>20127191</v>
      </c>
      <c r="L44" s="54"/>
      <c r="M44" s="54"/>
    </row>
    <row r="45" spans="1:13" ht="13.5">
      <c r="A45" s="57">
        <f t="shared" si="1"/>
        <v>40</v>
      </c>
      <c r="B45" s="58" t="s">
        <v>25</v>
      </c>
      <c r="C45" s="58" t="s">
        <v>125</v>
      </c>
      <c r="D45" s="58" t="s">
        <v>60</v>
      </c>
      <c r="E45" s="58">
        <v>2</v>
      </c>
      <c r="F45" s="58">
        <v>2782</v>
      </c>
      <c r="G45" s="58">
        <v>5230</v>
      </c>
      <c r="H45" s="59" t="s">
        <v>61</v>
      </c>
      <c r="I45" s="58" t="s">
        <v>126</v>
      </c>
      <c r="J45" s="60">
        <v>23437309</v>
      </c>
      <c r="L45" s="54"/>
      <c r="M45" s="54"/>
    </row>
    <row r="46" spans="1:13" ht="13.5">
      <c r="A46" s="57">
        <f t="shared" si="1"/>
        <v>41</v>
      </c>
      <c r="B46" s="58" t="s">
        <v>25</v>
      </c>
      <c r="C46" s="58" t="s">
        <v>127</v>
      </c>
      <c r="D46" s="58" t="s">
        <v>60</v>
      </c>
      <c r="E46" s="58">
        <v>2</v>
      </c>
      <c r="F46" s="58">
        <v>1866</v>
      </c>
      <c r="G46" s="58">
        <v>3366</v>
      </c>
      <c r="H46" s="59" t="s">
        <v>61</v>
      </c>
      <c r="I46" s="58" t="s">
        <v>128</v>
      </c>
      <c r="J46" s="60">
        <v>20948281</v>
      </c>
      <c r="L46" s="54"/>
      <c r="M46" s="54"/>
    </row>
    <row r="47" spans="1:13" ht="13.5">
      <c r="A47" s="57">
        <f t="shared" si="1"/>
        <v>42</v>
      </c>
      <c r="B47" s="58" t="s">
        <v>25</v>
      </c>
      <c r="C47" s="58" t="s">
        <v>129</v>
      </c>
      <c r="D47" s="58" t="s">
        <v>60</v>
      </c>
      <c r="E47" s="58">
        <v>1</v>
      </c>
      <c r="F47" s="58">
        <v>3680</v>
      </c>
      <c r="G47" s="58">
        <v>6518</v>
      </c>
      <c r="H47" s="59" t="s">
        <v>61</v>
      </c>
      <c r="I47" s="58" t="s">
        <v>130</v>
      </c>
      <c r="J47" s="60">
        <v>20008890</v>
      </c>
      <c r="L47" s="54"/>
      <c r="M47" s="54"/>
    </row>
    <row r="48" spans="1:13" ht="13.5">
      <c r="A48" s="57">
        <f t="shared" si="1"/>
        <v>43</v>
      </c>
      <c r="B48" s="58" t="s">
        <v>25</v>
      </c>
      <c r="C48" s="58" t="s">
        <v>129</v>
      </c>
      <c r="D48" s="58" t="s">
        <v>60</v>
      </c>
      <c r="E48" s="58">
        <v>2</v>
      </c>
      <c r="F48" s="58">
        <v>3650</v>
      </c>
      <c r="G48" s="58">
        <v>6714</v>
      </c>
      <c r="H48" s="59" t="s">
        <v>61</v>
      </c>
      <c r="I48" s="58" t="s">
        <v>131</v>
      </c>
      <c r="J48" s="60">
        <v>20127800</v>
      </c>
      <c r="L48" s="54"/>
      <c r="M48" s="54"/>
    </row>
    <row r="49" spans="1:13" ht="13.5">
      <c r="A49" s="57">
        <f t="shared" si="1"/>
        <v>44</v>
      </c>
      <c r="B49" s="58" t="s">
        <v>25</v>
      </c>
      <c r="C49" s="58" t="s">
        <v>132</v>
      </c>
      <c r="D49" s="58" t="s">
        <v>60</v>
      </c>
      <c r="E49" s="58">
        <v>6</v>
      </c>
      <c r="F49" s="58">
        <v>406</v>
      </c>
      <c r="G49" s="58">
        <v>140</v>
      </c>
      <c r="H49" s="59" t="s">
        <v>61</v>
      </c>
      <c r="I49" s="58" t="s">
        <v>133</v>
      </c>
      <c r="J49" s="60">
        <v>8540174</v>
      </c>
      <c r="L49" s="54"/>
      <c r="M49" s="54"/>
    </row>
    <row r="50" spans="1:13" ht="13.5">
      <c r="A50" s="57">
        <f t="shared" si="1"/>
        <v>45</v>
      </c>
      <c r="B50" s="58" t="s">
        <v>25</v>
      </c>
      <c r="C50" s="58" t="s">
        <v>134</v>
      </c>
      <c r="D50" s="58" t="s">
        <v>60</v>
      </c>
      <c r="E50" s="58">
        <v>2</v>
      </c>
      <c r="F50" s="58">
        <v>5368</v>
      </c>
      <c r="G50" s="58">
        <v>13154</v>
      </c>
      <c r="H50" s="59" t="s">
        <v>61</v>
      </c>
      <c r="I50" s="58" t="s">
        <v>135</v>
      </c>
      <c r="J50" s="60">
        <v>70063631</v>
      </c>
      <c r="L50" s="54"/>
      <c r="M50" s="54"/>
    </row>
    <row r="51" spans="1:13" ht="13.5">
      <c r="A51" s="57">
        <f t="shared" si="1"/>
        <v>46</v>
      </c>
      <c r="B51" s="58" t="s">
        <v>25</v>
      </c>
      <c r="C51" s="58" t="s">
        <v>134</v>
      </c>
      <c r="D51" s="58" t="s">
        <v>60</v>
      </c>
      <c r="E51" s="58">
        <v>2</v>
      </c>
      <c r="F51" s="58">
        <v>3226</v>
      </c>
      <c r="G51" s="58">
        <v>2844</v>
      </c>
      <c r="H51" s="59" t="s">
        <v>61</v>
      </c>
      <c r="I51" s="58" t="s">
        <v>136</v>
      </c>
      <c r="J51" s="60">
        <v>6086390</v>
      </c>
      <c r="L51" s="54"/>
      <c r="M51" s="54"/>
    </row>
    <row r="52" spans="1:13" ht="13.5">
      <c r="A52" s="57">
        <f t="shared" si="1"/>
        <v>47</v>
      </c>
      <c r="B52" s="58" t="s">
        <v>25</v>
      </c>
      <c r="C52" s="58" t="s">
        <v>134</v>
      </c>
      <c r="D52" s="58" t="s">
        <v>60</v>
      </c>
      <c r="E52" s="58">
        <v>2</v>
      </c>
      <c r="F52" s="58">
        <v>4396</v>
      </c>
      <c r="G52" s="58">
        <v>9300</v>
      </c>
      <c r="H52" s="59" t="s">
        <v>61</v>
      </c>
      <c r="I52" s="58" t="s">
        <v>137</v>
      </c>
      <c r="J52" s="60">
        <v>21919530</v>
      </c>
      <c r="L52" s="54"/>
      <c r="M52" s="54"/>
    </row>
    <row r="53" spans="1:13" ht="13.5">
      <c r="A53" s="57">
        <f t="shared" si="1"/>
        <v>48</v>
      </c>
      <c r="B53" s="58" t="s">
        <v>25</v>
      </c>
      <c r="C53" s="58" t="s">
        <v>134</v>
      </c>
      <c r="D53" s="58" t="s">
        <v>60</v>
      </c>
      <c r="E53" s="58">
        <v>2</v>
      </c>
      <c r="F53" s="58">
        <v>1498</v>
      </c>
      <c r="G53" s="58">
        <v>2724</v>
      </c>
      <c r="H53" s="59" t="s">
        <v>61</v>
      </c>
      <c r="I53" s="58" t="s">
        <v>138</v>
      </c>
      <c r="J53" s="60">
        <v>22099465</v>
      </c>
      <c r="L53" s="54"/>
      <c r="M53" s="54"/>
    </row>
    <row r="54" spans="1:13" ht="13.5">
      <c r="A54" s="57">
        <f t="shared" si="1"/>
        <v>49</v>
      </c>
      <c r="B54" s="58" t="s">
        <v>25</v>
      </c>
      <c r="C54" s="58" t="s">
        <v>139</v>
      </c>
      <c r="D54" s="58" t="s">
        <v>60</v>
      </c>
      <c r="E54" s="58">
        <v>2</v>
      </c>
      <c r="F54" s="58">
        <v>2262</v>
      </c>
      <c r="G54" s="58">
        <v>4326</v>
      </c>
      <c r="H54" s="59" t="s">
        <v>61</v>
      </c>
      <c r="I54" s="58" t="s">
        <v>140</v>
      </c>
      <c r="J54" s="60">
        <v>24391473</v>
      </c>
      <c r="L54" s="54"/>
      <c r="M54" s="54"/>
    </row>
    <row r="55" spans="1:13" ht="13.5">
      <c r="A55" s="57">
        <f t="shared" si="1"/>
        <v>50</v>
      </c>
      <c r="B55" s="58" t="s">
        <v>25</v>
      </c>
      <c r="C55" s="58" t="s">
        <v>141</v>
      </c>
      <c r="D55" s="58" t="s">
        <v>60</v>
      </c>
      <c r="E55" s="58">
        <v>2</v>
      </c>
      <c r="F55" s="58">
        <v>1064</v>
      </c>
      <c r="G55" s="58">
        <v>2306</v>
      </c>
      <c r="H55" s="59" t="s">
        <v>61</v>
      </c>
      <c r="I55" s="58" t="s">
        <v>142</v>
      </c>
      <c r="J55" s="60">
        <v>24527603</v>
      </c>
      <c r="L55" s="54"/>
      <c r="M55" s="54"/>
    </row>
    <row r="56" spans="1:13" ht="13.5">
      <c r="A56" s="57">
        <f t="shared" si="1"/>
        <v>51</v>
      </c>
      <c r="B56" s="58" t="s">
        <v>25</v>
      </c>
      <c r="C56" s="58" t="s">
        <v>134</v>
      </c>
      <c r="D56" s="58" t="s">
        <v>60</v>
      </c>
      <c r="E56" s="58">
        <v>2</v>
      </c>
      <c r="F56" s="58">
        <v>5174</v>
      </c>
      <c r="G56" s="58">
        <v>8974</v>
      </c>
      <c r="H56" s="59" t="s">
        <v>61</v>
      </c>
      <c r="I56" s="58" t="s">
        <v>143</v>
      </c>
      <c r="J56" s="60">
        <v>17243251</v>
      </c>
      <c r="L56" s="54"/>
      <c r="M56" s="54"/>
    </row>
    <row r="57" spans="1:13" ht="13.5">
      <c r="A57" s="57">
        <f t="shared" si="1"/>
        <v>52</v>
      </c>
      <c r="B57" s="58" t="s">
        <v>25</v>
      </c>
      <c r="C57" s="58" t="s">
        <v>144</v>
      </c>
      <c r="D57" s="58" t="s">
        <v>60</v>
      </c>
      <c r="E57" s="58">
        <v>2</v>
      </c>
      <c r="F57" s="58">
        <v>7378</v>
      </c>
      <c r="G57" s="58">
        <v>16842</v>
      </c>
      <c r="H57" s="59" t="s">
        <v>61</v>
      </c>
      <c r="I57" s="58" t="s">
        <v>145</v>
      </c>
      <c r="J57" s="60">
        <v>29907094</v>
      </c>
      <c r="L57" s="54"/>
      <c r="M57" s="54"/>
    </row>
    <row r="58" spans="1:13" ht="13.5">
      <c r="A58" s="57">
        <f t="shared" si="1"/>
        <v>53</v>
      </c>
      <c r="B58" s="58" t="s">
        <v>25</v>
      </c>
      <c r="C58" s="58" t="s">
        <v>146</v>
      </c>
      <c r="D58" s="58" t="s">
        <v>147</v>
      </c>
      <c r="E58" s="58">
        <v>3</v>
      </c>
      <c r="F58" s="58">
        <v>2700</v>
      </c>
      <c r="G58" s="58"/>
      <c r="H58" s="59" t="s">
        <v>61</v>
      </c>
      <c r="I58" s="58" t="s">
        <v>148</v>
      </c>
      <c r="J58" s="60" t="s">
        <v>148</v>
      </c>
      <c r="L58" s="54"/>
      <c r="M58" s="54"/>
    </row>
    <row r="59" spans="1:13" ht="13.5">
      <c r="A59" s="57">
        <f t="shared" si="1"/>
        <v>54</v>
      </c>
      <c r="B59" s="58" t="s">
        <v>25</v>
      </c>
      <c r="C59" s="58" t="s">
        <v>149</v>
      </c>
      <c r="D59" s="58" t="s">
        <v>147</v>
      </c>
      <c r="E59" s="58">
        <v>3</v>
      </c>
      <c r="F59" s="58">
        <v>3200</v>
      </c>
      <c r="G59" s="58"/>
      <c r="H59" s="59" t="s">
        <v>61</v>
      </c>
      <c r="I59" s="58" t="s">
        <v>148</v>
      </c>
      <c r="J59" s="60" t="s">
        <v>148</v>
      </c>
      <c r="L59" s="54"/>
      <c r="M59" s="54"/>
    </row>
    <row r="60" spans="1:13" ht="13.5">
      <c r="A60" s="57">
        <f t="shared" si="1"/>
        <v>55</v>
      </c>
      <c r="B60" s="58" t="s">
        <v>25</v>
      </c>
      <c r="C60" s="58" t="s">
        <v>150</v>
      </c>
      <c r="D60" s="58" t="s">
        <v>147</v>
      </c>
      <c r="E60" s="58">
        <v>3</v>
      </c>
      <c r="F60" s="58">
        <v>4300</v>
      </c>
      <c r="G60" s="58"/>
      <c r="H60" s="59" t="s">
        <v>61</v>
      </c>
      <c r="I60" s="58" t="s">
        <v>148</v>
      </c>
      <c r="J60" s="60" t="s">
        <v>148</v>
      </c>
      <c r="L60" s="54"/>
      <c r="M60" s="54"/>
    </row>
    <row r="61" spans="1:13" ht="13.5">
      <c r="A61" s="57">
        <f t="shared" si="1"/>
        <v>56</v>
      </c>
      <c r="B61" s="58" t="s">
        <v>25</v>
      </c>
      <c r="C61" s="58" t="s">
        <v>151</v>
      </c>
      <c r="D61" s="58" t="s">
        <v>147</v>
      </c>
      <c r="E61" s="58">
        <v>3</v>
      </c>
      <c r="F61" s="58">
        <v>2300</v>
      </c>
      <c r="G61" s="58"/>
      <c r="H61" s="59" t="s">
        <v>61</v>
      </c>
      <c r="I61" s="58" t="s">
        <v>148</v>
      </c>
      <c r="J61" s="60" t="s">
        <v>148</v>
      </c>
      <c r="L61" s="54"/>
      <c r="M61" s="54"/>
    </row>
    <row r="62" spans="1:13" ht="13.5">
      <c r="A62" s="57">
        <f t="shared" si="1"/>
        <v>57</v>
      </c>
      <c r="B62" s="58" t="s">
        <v>25</v>
      </c>
      <c r="C62" s="58" t="s">
        <v>152</v>
      </c>
      <c r="D62" s="58" t="s">
        <v>147</v>
      </c>
      <c r="E62" s="58">
        <v>3</v>
      </c>
      <c r="F62" s="58">
        <v>1600</v>
      </c>
      <c r="G62" s="58"/>
      <c r="H62" s="59" t="s">
        <v>61</v>
      </c>
      <c r="I62" s="58" t="s">
        <v>148</v>
      </c>
      <c r="J62" s="60" t="s">
        <v>148</v>
      </c>
      <c r="L62" s="54"/>
      <c r="M62" s="54"/>
    </row>
    <row r="63" spans="1:13" ht="13.5">
      <c r="A63" s="57">
        <f t="shared" si="1"/>
        <v>58</v>
      </c>
      <c r="B63" s="58" t="s">
        <v>25</v>
      </c>
      <c r="C63" s="58" t="s">
        <v>153</v>
      </c>
      <c r="D63" s="58" t="s">
        <v>147</v>
      </c>
      <c r="E63" s="58">
        <v>2</v>
      </c>
      <c r="F63" s="58">
        <v>2000</v>
      </c>
      <c r="G63" s="58">
        <v>1000</v>
      </c>
      <c r="H63" s="59" t="s">
        <v>61</v>
      </c>
      <c r="I63" s="58" t="s">
        <v>148</v>
      </c>
      <c r="J63" s="60" t="s">
        <v>148</v>
      </c>
      <c r="L63" s="54"/>
      <c r="M63" s="54"/>
    </row>
    <row r="64" spans="1:13" ht="13.5">
      <c r="A64" s="61">
        <f t="shared" si="1"/>
        <v>59</v>
      </c>
      <c r="B64" s="62" t="s">
        <v>154</v>
      </c>
      <c r="C64" s="62" t="s">
        <v>75</v>
      </c>
      <c r="D64" s="62" t="str">
        <f>D57</f>
        <v>Urząd Gminy w Fałkowie</v>
      </c>
      <c r="E64" s="62">
        <v>7</v>
      </c>
      <c r="F64" s="62">
        <v>34</v>
      </c>
      <c r="G64" s="62">
        <v>12</v>
      </c>
      <c r="H64" s="63" t="s">
        <v>61</v>
      </c>
      <c r="I64" s="62" t="s">
        <v>155</v>
      </c>
      <c r="J64" s="64" t="s">
        <v>156</v>
      </c>
      <c r="L64" s="54"/>
      <c r="M64" s="54"/>
    </row>
    <row r="65" spans="1:13" ht="33.75" customHeight="1">
      <c r="A65" s="65" t="s">
        <v>157</v>
      </c>
      <c r="B65" s="65"/>
      <c r="C65" s="65"/>
      <c r="D65" s="65"/>
      <c r="E65" s="66">
        <f>SUM(E6:E64)</f>
        <v>131</v>
      </c>
      <c r="F65" s="66">
        <f>SUM(F6:F64)</f>
        <v>237870</v>
      </c>
      <c r="G65" s="66">
        <f>SUM(G6:G64)</f>
        <v>387250</v>
      </c>
      <c r="H65" s="67"/>
      <c r="I65" s="67"/>
      <c r="J65" s="67"/>
      <c r="L65" s="54"/>
      <c r="M65" s="54"/>
    </row>
    <row r="66" spans="1:13" ht="26.25" customHeight="1">
      <c r="A66" s="51"/>
      <c r="B66" s="52" t="s">
        <v>158</v>
      </c>
      <c r="C66" s="52"/>
      <c r="D66" s="52"/>
      <c r="E66" s="52"/>
      <c r="F66" s="52"/>
      <c r="G66" s="52"/>
      <c r="H66" s="52"/>
      <c r="I66" s="52"/>
      <c r="J66" s="52"/>
      <c r="L66" s="54"/>
      <c r="M66" s="54"/>
    </row>
    <row r="67" spans="1:13" ht="26.25" customHeight="1">
      <c r="A67" s="51"/>
      <c r="B67" s="55" t="s">
        <v>50</v>
      </c>
      <c r="C67" s="55" t="s">
        <v>51</v>
      </c>
      <c r="D67" s="55" t="s">
        <v>52</v>
      </c>
      <c r="E67" s="55" t="s">
        <v>53</v>
      </c>
      <c r="F67" s="55" t="s">
        <v>159</v>
      </c>
      <c r="G67" s="55" t="s">
        <v>160</v>
      </c>
      <c r="H67" s="55" t="s">
        <v>3</v>
      </c>
      <c r="I67" s="55" t="s">
        <v>56</v>
      </c>
      <c r="J67" s="56" t="s">
        <v>57</v>
      </c>
      <c r="L67" s="54"/>
      <c r="M67" s="54"/>
    </row>
    <row r="68" spans="1:13" ht="12.75" customHeight="1">
      <c r="A68" s="57">
        <v>60</v>
      </c>
      <c r="B68" s="58" t="s">
        <v>25</v>
      </c>
      <c r="C68" s="58" t="s">
        <v>59</v>
      </c>
      <c r="D68" s="58" t="str">
        <f>D64</f>
        <v>Urząd Gminy w Fałkowie</v>
      </c>
      <c r="E68" s="58">
        <v>1</v>
      </c>
      <c r="F68" s="58">
        <v>906</v>
      </c>
      <c r="G68" s="58">
        <v>4148</v>
      </c>
      <c r="H68" s="58" t="s">
        <v>61</v>
      </c>
      <c r="I68" s="58" t="s">
        <v>161</v>
      </c>
      <c r="J68" s="60">
        <v>60272772</v>
      </c>
      <c r="L68" s="54"/>
      <c r="M68" s="54"/>
    </row>
    <row r="69" spans="1:13" ht="24.75">
      <c r="A69" s="57">
        <f>A68+1</f>
        <v>61</v>
      </c>
      <c r="B69" s="58" t="s">
        <v>25</v>
      </c>
      <c r="C69" s="58" t="s">
        <v>70</v>
      </c>
      <c r="D69" s="58" t="str">
        <f>D68</f>
        <v>Urząd Gminy w Fałkowie</v>
      </c>
      <c r="E69" s="58">
        <v>1</v>
      </c>
      <c r="F69" s="58">
        <v>450</v>
      </c>
      <c r="G69" s="58">
        <v>2100</v>
      </c>
      <c r="H69" s="58" t="s">
        <v>61</v>
      </c>
      <c r="I69" s="58" t="s">
        <v>162</v>
      </c>
      <c r="J69" s="60">
        <v>60272807</v>
      </c>
      <c r="L69" s="54"/>
      <c r="M69" s="54"/>
    </row>
    <row r="70" spans="1:13" ht="24.75">
      <c r="A70" s="57">
        <f>A69+1</f>
        <v>62</v>
      </c>
      <c r="B70" s="58" t="s">
        <v>25</v>
      </c>
      <c r="C70" s="58" t="s">
        <v>163</v>
      </c>
      <c r="D70" s="58" t="str">
        <f>D69</f>
        <v>Urząd Gminy w Fałkowie</v>
      </c>
      <c r="E70" s="58">
        <v>1</v>
      </c>
      <c r="F70" s="58">
        <v>964</v>
      </c>
      <c r="G70" s="58">
        <v>4746</v>
      </c>
      <c r="H70" s="58" t="s">
        <v>61</v>
      </c>
      <c r="I70" s="58" t="s">
        <v>164</v>
      </c>
      <c r="J70" s="60">
        <v>60312537</v>
      </c>
      <c r="L70" s="54"/>
      <c r="M70" s="54"/>
    </row>
    <row r="71" spans="1:13" ht="25.5" customHeight="1">
      <c r="A71" s="57">
        <f>A70+1</f>
        <v>63</v>
      </c>
      <c r="B71" s="58" t="s">
        <v>165</v>
      </c>
      <c r="C71" s="58" t="s">
        <v>166</v>
      </c>
      <c r="D71" s="58">
        <f>D70</f>
        <v>0</v>
      </c>
      <c r="E71" s="58">
        <v>7</v>
      </c>
      <c r="F71" s="58">
        <v>6988</v>
      </c>
      <c r="G71" s="58">
        <v>5612</v>
      </c>
      <c r="H71" s="58" t="s">
        <v>61</v>
      </c>
      <c r="I71" s="58" t="s">
        <v>167</v>
      </c>
      <c r="J71" s="60">
        <v>9106116</v>
      </c>
      <c r="L71" s="54"/>
      <c r="M71" s="54"/>
    </row>
    <row r="72" spans="1:13" ht="24.75">
      <c r="A72" s="61">
        <f>A71+1</f>
        <v>64</v>
      </c>
      <c r="B72" s="62" t="s">
        <v>168</v>
      </c>
      <c r="C72" s="62" t="s">
        <v>169</v>
      </c>
      <c r="D72" s="62" t="s">
        <v>147</v>
      </c>
      <c r="E72" s="62">
        <v>15</v>
      </c>
      <c r="F72" s="62">
        <v>4454</v>
      </c>
      <c r="G72" s="62">
        <v>13958</v>
      </c>
      <c r="H72" s="62" t="s">
        <v>61</v>
      </c>
      <c r="I72" s="62" t="s">
        <v>170</v>
      </c>
      <c r="J72" s="64">
        <v>1030034397</v>
      </c>
      <c r="L72" s="54"/>
      <c r="M72" s="54"/>
    </row>
    <row r="73" spans="1:13" ht="28.5" customHeight="1">
      <c r="A73" s="68" t="s">
        <v>171</v>
      </c>
      <c r="B73" s="68"/>
      <c r="C73" s="68"/>
      <c r="D73" s="68"/>
      <c r="E73" s="69">
        <f>E68+E69+E70+E71+E72</f>
        <v>25</v>
      </c>
      <c r="F73" s="69">
        <f>F68+F69+F70+F71+F72</f>
        <v>13762</v>
      </c>
      <c r="G73" s="70">
        <f>G68+G69+G70+G71+G72</f>
        <v>30564</v>
      </c>
      <c r="H73" s="67"/>
      <c r="I73" s="67"/>
      <c r="J73" s="67"/>
      <c r="L73" s="54"/>
      <c r="M73" s="54"/>
    </row>
    <row r="74" spans="1:13" ht="18" customHeight="1">
      <c r="A74" s="51"/>
      <c r="B74" s="52" t="s">
        <v>172</v>
      </c>
      <c r="C74" s="52"/>
      <c r="D74" s="52"/>
      <c r="E74" s="52"/>
      <c r="F74" s="52"/>
      <c r="G74" s="52"/>
      <c r="H74" s="52"/>
      <c r="I74" s="52"/>
      <c r="J74" s="52"/>
      <c r="L74" s="54"/>
      <c r="M74" s="54"/>
    </row>
    <row r="75" spans="1:13" ht="36.75">
      <c r="A75" s="51"/>
      <c r="B75" s="55" t="s">
        <v>50</v>
      </c>
      <c r="C75" s="55" t="s">
        <v>51</v>
      </c>
      <c r="D75" s="55" t="s">
        <v>52</v>
      </c>
      <c r="E75" s="55" t="s">
        <v>53</v>
      </c>
      <c r="F75" s="55" t="s">
        <v>173</v>
      </c>
      <c r="G75" s="55"/>
      <c r="H75" s="55" t="s">
        <v>3</v>
      </c>
      <c r="I75" s="55" t="s">
        <v>56</v>
      </c>
      <c r="J75" s="56" t="s">
        <v>57</v>
      </c>
      <c r="L75" s="54"/>
      <c r="M75" s="54"/>
    </row>
    <row r="76" spans="1:13" ht="26.25" customHeight="1">
      <c r="A76" s="57">
        <v>65</v>
      </c>
      <c r="B76" s="58" t="s">
        <v>25</v>
      </c>
      <c r="C76" s="58" t="s">
        <v>174</v>
      </c>
      <c r="D76" s="58" t="s">
        <v>175</v>
      </c>
      <c r="E76" s="58">
        <v>2</v>
      </c>
      <c r="F76" s="58">
        <v>28614</v>
      </c>
      <c r="G76" s="58"/>
      <c r="H76" s="59" t="s">
        <v>176</v>
      </c>
      <c r="I76" s="58" t="s">
        <v>177</v>
      </c>
      <c r="J76" s="60">
        <v>20644129</v>
      </c>
      <c r="L76" s="54"/>
      <c r="M76" s="54"/>
    </row>
    <row r="77" spans="1:13" ht="13.5">
      <c r="A77" s="57">
        <f aca="true" t="shared" si="2" ref="A77:A100">A76+1</f>
        <v>66</v>
      </c>
      <c r="B77" s="71" t="s">
        <v>154</v>
      </c>
      <c r="C77" s="58" t="s">
        <v>178</v>
      </c>
      <c r="D77" s="58" t="s">
        <v>60</v>
      </c>
      <c r="E77" s="58">
        <v>4</v>
      </c>
      <c r="F77" s="58">
        <v>76</v>
      </c>
      <c r="G77" s="58"/>
      <c r="H77" s="59" t="s">
        <v>61</v>
      </c>
      <c r="I77" s="58" t="s">
        <v>179</v>
      </c>
      <c r="J77" s="60">
        <v>26192490</v>
      </c>
      <c r="L77" s="54"/>
      <c r="M77" s="54"/>
    </row>
    <row r="78" spans="1:13" ht="13.5">
      <c r="A78" s="57">
        <f t="shared" si="2"/>
        <v>67</v>
      </c>
      <c r="B78" s="71" t="s">
        <v>154</v>
      </c>
      <c r="C78" s="58" t="s">
        <v>109</v>
      </c>
      <c r="D78" s="58" t="s">
        <v>60</v>
      </c>
      <c r="E78" s="58">
        <v>7</v>
      </c>
      <c r="F78" s="58">
        <v>544</v>
      </c>
      <c r="G78" s="58"/>
      <c r="H78" s="59" t="s">
        <v>61</v>
      </c>
      <c r="I78" s="58" t="s">
        <v>180</v>
      </c>
      <c r="J78" s="60">
        <v>10471445</v>
      </c>
      <c r="L78" s="54"/>
      <c r="M78" s="54"/>
    </row>
    <row r="79" spans="1:13" ht="13.5">
      <c r="A79" s="57">
        <f t="shared" si="2"/>
        <v>68</v>
      </c>
      <c r="B79" s="71" t="s">
        <v>154</v>
      </c>
      <c r="C79" s="58" t="s">
        <v>178</v>
      </c>
      <c r="D79" s="58" t="s">
        <v>60</v>
      </c>
      <c r="E79" s="58">
        <v>7</v>
      </c>
      <c r="F79" s="58">
        <v>200</v>
      </c>
      <c r="G79" s="58"/>
      <c r="H79" s="59" t="s">
        <v>61</v>
      </c>
      <c r="I79" s="58" t="s">
        <v>181</v>
      </c>
      <c r="J79" s="60">
        <v>7991120</v>
      </c>
      <c r="L79" s="54"/>
      <c r="M79" s="54"/>
    </row>
    <row r="80" spans="1:13" ht="13.5">
      <c r="A80" s="57">
        <f t="shared" si="2"/>
        <v>69</v>
      </c>
      <c r="B80" s="71" t="s">
        <v>154</v>
      </c>
      <c r="C80" s="58" t="s">
        <v>182</v>
      </c>
      <c r="D80" s="58" t="s">
        <v>60</v>
      </c>
      <c r="E80" s="58">
        <v>12</v>
      </c>
      <c r="F80" s="58">
        <v>108</v>
      </c>
      <c r="G80" s="58"/>
      <c r="H80" s="59" t="s">
        <v>61</v>
      </c>
      <c r="I80" s="58" t="s">
        <v>183</v>
      </c>
      <c r="J80" s="60">
        <v>9977987</v>
      </c>
      <c r="L80" s="54"/>
      <c r="M80" s="54"/>
    </row>
    <row r="81" spans="1:13" ht="21.75">
      <c r="A81" s="57">
        <f t="shared" si="2"/>
        <v>70</v>
      </c>
      <c r="B81" s="59" t="s">
        <v>184</v>
      </c>
      <c r="C81" s="58" t="s">
        <v>185</v>
      </c>
      <c r="D81" s="58" t="s">
        <v>60</v>
      </c>
      <c r="E81" s="58">
        <v>22</v>
      </c>
      <c r="F81" s="58">
        <v>15906</v>
      </c>
      <c r="G81" s="58"/>
      <c r="H81" s="59" t="s">
        <v>61</v>
      </c>
      <c r="I81" s="58" t="s">
        <v>186</v>
      </c>
      <c r="J81" s="60">
        <v>9625965</v>
      </c>
      <c r="L81" s="54"/>
      <c r="M81" s="54"/>
    </row>
    <row r="82" spans="1:13" ht="13.5">
      <c r="A82" s="57">
        <f t="shared" si="2"/>
        <v>71</v>
      </c>
      <c r="B82" s="71" t="s">
        <v>154</v>
      </c>
      <c r="C82" s="58" t="s">
        <v>105</v>
      </c>
      <c r="D82" s="58" t="s">
        <v>60</v>
      </c>
      <c r="E82" s="58">
        <v>5</v>
      </c>
      <c r="F82" s="58">
        <v>66</v>
      </c>
      <c r="G82" s="58"/>
      <c r="H82" s="59" t="s">
        <v>61</v>
      </c>
      <c r="I82" s="58" t="s">
        <v>187</v>
      </c>
      <c r="J82" s="60">
        <v>10535899</v>
      </c>
      <c r="L82" s="54"/>
      <c r="M82" s="54"/>
    </row>
    <row r="83" spans="1:13" ht="13.5">
      <c r="A83" s="57">
        <f t="shared" si="2"/>
        <v>72</v>
      </c>
      <c r="B83" s="71" t="s">
        <v>154</v>
      </c>
      <c r="C83" s="58" t="s">
        <v>99</v>
      </c>
      <c r="D83" s="58" t="s">
        <v>60</v>
      </c>
      <c r="E83" s="58">
        <v>7</v>
      </c>
      <c r="F83" s="58">
        <v>182</v>
      </c>
      <c r="G83" s="58"/>
      <c r="H83" s="59" t="s">
        <v>61</v>
      </c>
      <c r="I83" s="58" t="s">
        <v>188</v>
      </c>
      <c r="J83" s="60">
        <v>9284230</v>
      </c>
      <c r="L83" s="54"/>
      <c r="M83" s="54"/>
    </row>
    <row r="84" spans="1:13" ht="24.75">
      <c r="A84" s="57">
        <f t="shared" si="2"/>
        <v>73</v>
      </c>
      <c r="B84" s="71" t="s">
        <v>154</v>
      </c>
      <c r="C84" s="58" t="s">
        <v>189</v>
      </c>
      <c r="D84" s="58" t="s">
        <v>60</v>
      </c>
      <c r="E84" s="58">
        <v>4</v>
      </c>
      <c r="F84" s="58">
        <v>776</v>
      </c>
      <c r="G84" s="58"/>
      <c r="H84" s="59" t="s">
        <v>61</v>
      </c>
      <c r="I84" s="58" t="s">
        <v>190</v>
      </c>
      <c r="J84" s="60">
        <v>21478144</v>
      </c>
      <c r="L84" s="54"/>
      <c r="M84" s="54"/>
    </row>
    <row r="85" spans="1:13" ht="13.5">
      <c r="A85" s="57">
        <f t="shared" si="2"/>
        <v>74</v>
      </c>
      <c r="B85" s="71" t="s">
        <v>191</v>
      </c>
      <c r="C85" s="58" t="s">
        <v>192</v>
      </c>
      <c r="D85" s="58" t="s">
        <v>60</v>
      </c>
      <c r="E85" s="58">
        <v>18</v>
      </c>
      <c r="F85" s="58">
        <v>47778</v>
      </c>
      <c r="G85" s="58"/>
      <c r="H85" s="59" t="s">
        <v>61</v>
      </c>
      <c r="I85" s="58" t="s">
        <v>193</v>
      </c>
      <c r="J85" s="60">
        <v>8953023</v>
      </c>
      <c r="L85" s="54"/>
      <c r="M85" s="54"/>
    </row>
    <row r="86" spans="1:13" ht="24.75" customHeight="1">
      <c r="A86" s="57">
        <f t="shared" si="2"/>
        <v>75</v>
      </c>
      <c r="B86" s="71" t="s">
        <v>194</v>
      </c>
      <c r="C86" s="58" t="s">
        <v>195</v>
      </c>
      <c r="D86" s="58" t="s">
        <v>60</v>
      </c>
      <c r="E86" s="58">
        <v>4</v>
      </c>
      <c r="F86" s="58">
        <v>66</v>
      </c>
      <c r="G86" s="58"/>
      <c r="H86" s="59" t="s">
        <v>61</v>
      </c>
      <c r="I86" s="58" t="s">
        <v>196</v>
      </c>
      <c r="J86" s="60">
        <v>26306024</v>
      </c>
      <c r="L86" s="54"/>
      <c r="M86" s="54"/>
    </row>
    <row r="87" spans="1:13" ht="24.75">
      <c r="A87" s="57">
        <f t="shared" si="2"/>
        <v>76</v>
      </c>
      <c r="B87" s="71" t="s">
        <v>197</v>
      </c>
      <c r="C87" s="58" t="s">
        <v>198</v>
      </c>
      <c r="D87" s="58" t="s">
        <v>60</v>
      </c>
      <c r="E87" s="58">
        <v>7</v>
      </c>
      <c r="F87" s="58">
        <v>14</v>
      </c>
      <c r="G87" s="58"/>
      <c r="H87" s="59" t="s">
        <v>61</v>
      </c>
      <c r="I87" s="58" t="s">
        <v>199</v>
      </c>
      <c r="J87" s="60" t="s">
        <v>200</v>
      </c>
      <c r="L87" s="54"/>
      <c r="M87" s="54"/>
    </row>
    <row r="88" spans="1:13" ht="13.5">
      <c r="A88" s="57">
        <f t="shared" si="2"/>
        <v>77</v>
      </c>
      <c r="B88" s="58" t="s">
        <v>201</v>
      </c>
      <c r="C88" s="58" t="s">
        <v>202</v>
      </c>
      <c r="D88" s="58" t="s">
        <v>60</v>
      </c>
      <c r="E88" s="58">
        <v>9</v>
      </c>
      <c r="F88" s="58">
        <v>10566</v>
      </c>
      <c r="G88" s="58"/>
      <c r="H88" s="59" t="s">
        <v>61</v>
      </c>
      <c r="I88" s="58" t="s">
        <v>203</v>
      </c>
      <c r="J88" s="60" t="s">
        <v>204</v>
      </c>
      <c r="L88" s="54"/>
      <c r="M88" s="54"/>
    </row>
    <row r="89" spans="1:13" ht="13.5">
      <c r="A89" s="57">
        <f t="shared" si="2"/>
        <v>78</v>
      </c>
      <c r="B89" s="58" t="s">
        <v>205</v>
      </c>
      <c r="C89" s="58" t="s">
        <v>206</v>
      </c>
      <c r="D89" s="58" t="s">
        <v>60</v>
      </c>
      <c r="E89" s="58">
        <v>7</v>
      </c>
      <c r="F89" s="58">
        <v>710</v>
      </c>
      <c r="G89" s="58"/>
      <c r="H89" s="59" t="s">
        <v>61</v>
      </c>
      <c r="I89" s="58" t="s">
        <v>207</v>
      </c>
      <c r="J89" s="60">
        <v>11201764</v>
      </c>
      <c r="L89" s="54"/>
      <c r="M89" s="54"/>
    </row>
    <row r="90" spans="1:13" ht="13.5">
      <c r="A90" s="57">
        <f t="shared" si="2"/>
        <v>79</v>
      </c>
      <c r="B90" s="58" t="s">
        <v>208</v>
      </c>
      <c r="C90" s="58" t="s">
        <v>166</v>
      </c>
      <c r="D90" s="58" t="s">
        <v>60</v>
      </c>
      <c r="E90" s="58">
        <v>7</v>
      </c>
      <c r="F90" s="58">
        <v>2968</v>
      </c>
      <c r="G90" s="58"/>
      <c r="H90" s="59" t="s">
        <v>61</v>
      </c>
      <c r="I90" s="58" t="s">
        <v>209</v>
      </c>
      <c r="J90" s="60">
        <v>8253309</v>
      </c>
      <c r="L90" s="54"/>
      <c r="M90" s="54"/>
    </row>
    <row r="91" spans="1:13" ht="13.5">
      <c r="A91" s="57">
        <f t="shared" si="2"/>
        <v>80</v>
      </c>
      <c r="B91" s="58" t="s">
        <v>210</v>
      </c>
      <c r="C91" s="58" t="s">
        <v>211</v>
      </c>
      <c r="D91" s="58" t="s">
        <v>60</v>
      </c>
      <c r="E91" s="58">
        <v>7</v>
      </c>
      <c r="F91" s="58">
        <v>11886</v>
      </c>
      <c r="G91" s="58"/>
      <c r="H91" s="59" t="s">
        <v>61</v>
      </c>
      <c r="I91" s="58" t="s">
        <v>212</v>
      </c>
      <c r="J91" s="60">
        <v>8242227</v>
      </c>
      <c r="L91" s="54"/>
      <c r="M91" s="54"/>
    </row>
    <row r="92" spans="1:13" ht="24.75">
      <c r="A92" s="57">
        <f t="shared" si="2"/>
        <v>81</v>
      </c>
      <c r="B92" s="58" t="s">
        <v>213</v>
      </c>
      <c r="C92" s="58" t="s">
        <v>214</v>
      </c>
      <c r="D92" s="58" t="s">
        <v>60</v>
      </c>
      <c r="E92" s="58">
        <v>7</v>
      </c>
      <c r="F92" s="58">
        <v>936</v>
      </c>
      <c r="G92" s="58"/>
      <c r="H92" s="59" t="s">
        <v>61</v>
      </c>
      <c r="I92" s="58" t="s">
        <v>215</v>
      </c>
      <c r="J92" s="60" t="s">
        <v>216</v>
      </c>
      <c r="L92" s="54"/>
      <c r="M92" s="54"/>
    </row>
    <row r="93" spans="1:13" ht="13.5">
      <c r="A93" s="57">
        <f t="shared" si="2"/>
        <v>82</v>
      </c>
      <c r="B93" s="58" t="s">
        <v>217</v>
      </c>
      <c r="C93" s="58" t="s">
        <v>218</v>
      </c>
      <c r="D93" s="58" t="s">
        <v>60</v>
      </c>
      <c r="E93" s="58">
        <v>7</v>
      </c>
      <c r="F93" s="58">
        <v>10524</v>
      </c>
      <c r="G93" s="58"/>
      <c r="H93" s="59" t="s">
        <v>61</v>
      </c>
      <c r="I93" s="58" t="s">
        <v>219</v>
      </c>
      <c r="J93" s="60">
        <v>8759818</v>
      </c>
      <c r="L93" s="54"/>
      <c r="M93" s="54"/>
    </row>
    <row r="94" spans="1:13" ht="13.5">
      <c r="A94" s="57">
        <f t="shared" si="2"/>
        <v>83</v>
      </c>
      <c r="B94" s="58" t="s">
        <v>217</v>
      </c>
      <c r="C94" s="58" t="s">
        <v>218</v>
      </c>
      <c r="D94" s="58" t="s">
        <v>60</v>
      </c>
      <c r="E94" s="58">
        <v>4</v>
      </c>
      <c r="F94" s="58">
        <v>7058</v>
      </c>
      <c r="G94" s="58"/>
      <c r="H94" s="59" t="s">
        <v>61</v>
      </c>
      <c r="I94" s="58" t="s">
        <v>220</v>
      </c>
      <c r="J94" s="60">
        <v>24356508</v>
      </c>
      <c r="L94" s="54"/>
      <c r="M94" s="54"/>
    </row>
    <row r="95" spans="1:13" ht="13.5">
      <c r="A95" s="57">
        <f t="shared" si="2"/>
        <v>84</v>
      </c>
      <c r="B95" s="58" t="s">
        <v>221</v>
      </c>
      <c r="C95" s="58" t="s">
        <v>222</v>
      </c>
      <c r="D95" s="58" t="s">
        <v>223</v>
      </c>
      <c r="E95" s="58">
        <v>30</v>
      </c>
      <c r="F95" s="58">
        <v>53388</v>
      </c>
      <c r="G95" s="58"/>
      <c r="H95" s="59" t="s">
        <v>61</v>
      </c>
      <c r="I95" s="58" t="s">
        <v>224</v>
      </c>
      <c r="J95" s="60">
        <v>13788600</v>
      </c>
      <c r="L95" s="54"/>
      <c r="M95" s="54"/>
    </row>
    <row r="96" spans="1:13" ht="13.5">
      <c r="A96" s="57">
        <f t="shared" si="2"/>
        <v>85</v>
      </c>
      <c r="B96" s="58" t="s">
        <v>225</v>
      </c>
      <c r="C96" s="58" t="s">
        <v>134</v>
      </c>
      <c r="D96" s="58" t="s">
        <v>226</v>
      </c>
      <c r="E96" s="58">
        <v>17</v>
      </c>
      <c r="F96" s="58">
        <v>32184</v>
      </c>
      <c r="G96" s="58"/>
      <c r="H96" s="59" t="s">
        <v>61</v>
      </c>
      <c r="I96" s="58" t="s">
        <v>227</v>
      </c>
      <c r="J96" s="60">
        <v>13532516</v>
      </c>
      <c r="L96" s="54"/>
      <c r="M96" s="54"/>
    </row>
    <row r="97" spans="1:13" ht="13.5">
      <c r="A97" s="57">
        <f t="shared" si="2"/>
        <v>86</v>
      </c>
      <c r="B97" s="58" t="s">
        <v>208</v>
      </c>
      <c r="C97" s="58" t="s">
        <v>134</v>
      </c>
      <c r="D97" s="58" t="s">
        <v>228</v>
      </c>
      <c r="E97" s="58">
        <v>4</v>
      </c>
      <c r="F97" s="58">
        <v>10000</v>
      </c>
      <c r="G97" s="58"/>
      <c r="H97" s="59" t="s">
        <v>61</v>
      </c>
      <c r="I97" s="58" t="s">
        <v>229</v>
      </c>
      <c r="J97" s="60">
        <v>12828534</v>
      </c>
      <c r="L97" s="54"/>
      <c r="M97" s="54"/>
    </row>
    <row r="98" spans="1:13" ht="24.75">
      <c r="A98" s="57">
        <f t="shared" si="2"/>
        <v>87</v>
      </c>
      <c r="B98" s="58" t="s">
        <v>230</v>
      </c>
      <c r="C98" s="58" t="s">
        <v>222</v>
      </c>
      <c r="D98" s="58" t="s">
        <v>147</v>
      </c>
      <c r="E98" s="58">
        <v>12</v>
      </c>
      <c r="F98" s="58">
        <v>6000</v>
      </c>
      <c r="G98" s="58"/>
      <c r="H98" s="59" t="s">
        <v>61</v>
      </c>
      <c r="I98" s="58" t="str">
        <f aca="true" t="shared" si="3" ref="I98:J100">I58</f>
        <v>(w trakcie realizacji</v>
      </c>
      <c r="J98" s="58" t="str">
        <f t="shared" si="3"/>
        <v>(w trakcie realizacji</v>
      </c>
      <c r="L98" s="54"/>
      <c r="M98" s="54"/>
    </row>
    <row r="99" spans="1:13" ht="13.5">
      <c r="A99" s="57">
        <f t="shared" si="2"/>
        <v>88</v>
      </c>
      <c r="B99" s="58" t="s">
        <v>231</v>
      </c>
      <c r="C99" s="58" t="s">
        <v>222</v>
      </c>
      <c r="D99" s="58" t="s">
        <v>147</v>
      </c>
      <c r="E99" s="58">
        <v>5</v>
      </c>
      <c r="F99" s="58">
        <v>1000</v>
      </c>
      <c r="G99" s="58"/>
      <c r="H99" s="59" t="s">
        <v>61</v>
      </c>
      <c r="I99" s="58" t="str">
        <f t="shared" si="3"/>
        <v>(w trakcie realizacji</v>
      </c>
      <c r="J99" s="58" t="str">
        <f t="shared" si="3"/>
        <v>(w trakcie realizacji</v>
      </c>
      <c r="L99" s="54"/>
      <c r="M99" s="54"/>
    </row>
    <row r="100" spans="1:13" ht="13.5">
      <c r="A100" s="61">
        <f t="shared" si="2"/>
        <v>89</v>
      </c>
      <c r="B100" s="62" t="s">
        <v>25</v>
      </c>
      <c r="C100" s="62" t="s">
        <v>232</v>
      </c>
      <c r="D100" s="62" t="s">
        <v>147</v>
      </c>
      <c r="E100" s="62">
        <v>2</v>
      </c>
      <c r="F100" s="62">
        <v>2000</v>
      </c>
      <c r="G100" s="62"/>
      <c r="H100" s="63" t="s">
        <v>61</v>
      </c>
      <c r="I100" s="58" t="str">
        <f t="shared" si="3"/>
        <v>(w trakcie realizacji</v>
      </c>
      <c r="J100" s="58" t="str">
        <f t="shared" si="3"/>
        <v>(w trakcie realizacji</v>
      </c>
      <c r="L100" s="54"/>
      <c r="M100" s="54"/>
    </row>
    <row r="101" spans="1:13" ht="23.25" customHeight="1">
      <c r="A101" s="68" t="s">
        <v>233</v>
      </c>
      <c r="B101" s="68"/>
      <c r="C101" s="68"/>
      <c r="D101" s="68"/>
      <c r="E101" s="69">
        <f>SUM(E76:E100)</f>
        <v>217</v>
      </c>
      <c r="F101" s="70">
        <f>SUM(F76:F100)</f>
        <v>243550</v>
      </c>
      <c r="G101" s="67"/>
      <c r="H101" s="72"/>
      <c r="I101" s="72"/>
      <c r="J101" s="72"/>
      <c r="L101" s="54"/>
      <c r="M101" s="54"/>
    </row>
    <row r="102" spans="1:13" ht="18" customHeight="1">
      <c r="A102" s="51"/>
      <c r="B102" s="52" t="s">
        <v>234</v>
      </c>
      <c r="C102" s="52"/>
      <c r="D102" s="52"/>
      <c r="E102" s="52"/>
      <c r="F102" s="52"/>
      <c r="G102" s="52"/>
      <c r="H102" s="52"/>
      <c r="I102" s="52"/>
      <c r="J102" s="52"/>
      <c r="L102" s="54"/>
      <c r="M102" s="54"/>
    </row>
    <row r="103" spans="1:13" ht="24.75">
      <c r="A103" s="51"/>
      <c r="B103" s="55" t="s">
        <v>50</v>
      </c>
      <c r="C103" s="55" t="s">
        <v>51</v>
      </c>
      <c r="D103" s="55" t="s">
        <v>52</v>
      </c>
      <c r="E103" s="55" t="s">
        <v>53</v>
      </c>
      <c r="F103" s="55" t="s">
        <v>235</v>
      </c>
      <c r="G103" s="55"/>
      <c r="H103" s="55" t="s">
        <v>3</v>
      </c>
      <c r="I103" s="55" t="s">
        <v>56</v>
      </c>
      <c r="J103" s="56" t="s">
        <v>57</v>
      </c>
      <c r="L103" s="54"/>
      <c r="M103" s="54"/>
    </row>
    <row r="104" spans="1:13" ht="13.5">
      <c r="A104" s="61">
        <f>A100+1</f>
        <v>90</v>
      </c>
      <c r="B104" s="62" t="s">
        <v>225</v>
      </c>
      <c r="C104" s="62" t="s">
        <v>236</v>
      </c>
      <c r="D104" s="62" t="s">
        <v>237</v>
      </c>
      <c r="E104" s="62">
        <v>35</v>
      </c>
      <c r="F104" s="62">
        <v>65732</v>
      </c>
      <c r="G104" s="62"/>
      <c r="H104" s="63" t="s">
        <v>61</v>
      </c>
      <c r="I104" s="62" t="s">
        <v>238</v>
      </c>
      <c r="J104" s="64">
        <v>13790430</v>
      </c>
      <c r="L104" s="54"/>
      <c r="M104" s="54"/>
    </row>
    <row r="105" spans="1:13" ht="18" customHeight="1">
      <c r="A105" s="51"/>
      <c r="B105" s="52" t="s">
        <v>239</v>
      </c>
      <c r="C105" s="52"/>
      <c r="D105" s="52"/>
      <c r="E105" s="52"/>
      <c r="F105" s="52"/>
      <c r="G105" s="52"/>
      <c r="H105" s="52"/>
      <c r="I105" s="52"/>
      <c r="J105" s="52"/>
      <c r="L105" s="54"/>
      <c r="M105" s="54"/>
    </row>
    <row r="106" spans="1:13" ht="24.75">
      <c r="A106" s="51"/>
      <c r="B106" s="55" t="s">
        <v>50</v>
      </c>
      <c r="C106" s="55" t="s">
        <v>51</v>
      </c>
      <c r="D106" s="55" t="s">
        <v>52</v>
      </c>
      <c r="E106" s="55" t="s">
        <v>53</v>
      </c>
      <c r="F106" s="55" t="s">
        <v>235</v>
      </c>
      <c r="G106" s="55"/>
      <c r="H106" s="55" t="s">
        <v>3</v>
      </c>
      <c r="I106" s="55" t="s">
        <v>56</v>
      </c>
      <c r="J106" s="56" t="s">
        <v>57</v>
      </c>
      <c r="L106" s="54"/>
      <c r="M106" s="54"/>
    </row>
    <row r="107" spans="1:13" ht="19.5" customHeight="1">
      <c r="A107" s="61">
        <f>A104+1</f>
        <v>91</v>
      </c>
      <c r="B107" s="62" t="s">
        <v>240</v>
      </c>
      <c r="C107" s="62" t="s">
        <v>166</v>
      </c>
      <c r="D107" s="62" t="s">
        <v>147</v>
      </c>
      <c r="E107" s="62">
        <v>86</v>
      </c>
      <c r="F107" s="62">
        <v>75942</v>
      </c>
      <c r="G107" s="62"/>
      <c r="H107" s="63" t="s">
        <v>61</v>
      </c>
      <c r="I107" s="62" t="s">
        <v>241</v>
      </c>
      <c r="J107" s="64">
        <v>3230017558</v>
      </c>
      <c r="L107" s="54"/>
      <c r="M107" s="54"/>
    </row>
    <row r="108" spans="1:13" ht="18" customHeight="1">
      <c r="A108" s="51"/>
      <c r="B108" s="52" t="s">
        <v>242</v>
      </c>
      <c r="C108" s="52"/>
      <c r="D108" s="52"/>
      <c r="E108" s="52"/>
      <c r="F108" s="52"/>
      <c r="G108" s="52"/>
      <c r="H108" s="52"/>
      <c r="I108" s="52"/>
      <c r="J108" s="52"/>
      <c r="L108" s="54"/>
      <c r="M108" s="54"/>
    </row>
    <row r="109" spans="1:13" ht="24.75">
      <c r="A109" s="51"/>
      <c r="B109" s="55" t="s">
        <v>50</v>
      </c>
      <c r="C109" s="55" t="s">
        <v>51</v>
      </c>
      <c r="D109" s="55" t="s">
        <v>52</v>
      </c>
      <c r="E109" s="55" t="s">
        <v>53</v>
      </c>
      <c r="F109" s="55" t="s">
        <v>235</v>
      </c>
      <c r="G109" s="55"/>
      <c r="H109" s="55" t="s">
        <v>3</v>
      </c>
      <c r="I109" s="55" t="s">
        <v>56</v>
      </c>
      <c r="J109" s="56" t="s">
        <v>57</v>
      </c>
      <c r="L109" s="54"/>
      <c r="M109" s="54"/>
    </row>
    <row r="110" spans="1:13" ht="21" customHeight="1">
      <c r="A110" s="61">
        <f>A107+1</f>
        <v>92</v>
      </c>
      <c r="B110" s="62" t="s">
        <v>243</v>
      </c>
      <c r="C110" s="62" t="s">
        <v>244</v>
      </c>
      <c r="D110" s="62" t="s">
        <v>147</v>
      </c>
      <c r="E110" s="62">
        <v>35</v>
      </c>
      <c r="F110" s="62">
        <v>161242</v>
      </c>
      <c r="G110" s="62"/>
      <c r="H110" s="63" t="s">
        <v>61</v>
      </c>
      <c r="I110" s="62" t="s">
        <v>245</v>
      </c>
      <c r="J110" s="64">
        <v>1030037609</v>
      </c>
      <c r="L110" s="54"/>
      <c r="M110" s="54"/>
    </row>
    <row r="111" spans="1:13" ht="18" customHeight="1">
      <c r="A111" s="51"/>
      <c r="B111" s="52" t="s">
        <v>246</v>
      </c>
      <c r="C111" s="52"/>
      <c r="D111" s="52"/>
      <c r="E111" s="52"/>
      <c r="F111" s="52"/>
      <c r="G111" s="52"/>
      <c r="H111" s="52"/>
      <c r="I111" s="52"/>
      <c r="J111" s="52"/>
      <c r="L111" s="54"/>
      <c r="M111" s="54"/>
    </row>
    <row r="112" spans="1:13" ht="24.75">
      <c r="A112" s="51"/>
      <c r="B112" s="55" t="s">
        <v>50</v>
      </c>
      <c r="C112" s="55" t="s">
        <v>51</v>
      </c>
      <c r="D112" s="55" t="s">
        <v>52</v>
      </c>
      <c r="E112" s="55" t="s">
        <v>53</v>
      </c>
      <c r="F112" s="55" t="s">
        <v>235</v>
      </c>
      <c r="G112" s="55"/>
      <c r="H112" s="55" t="s">
        <v>3</v>
      </c>
      <c r="I112" s="55" t="s">
        <v>56</v>
      </c>
      <c r="J112" s="56" t="s">
        <v>57</v>
      </c>
      <c r="L112" s="54"/>
      <c r="M112" s="54"/>
    </row>
    <row r="113" spans="1:13" ht="24.75">
      <c r="A113" s="61">
        <f>A110+1</f>
        <v>93</v>
      </c>
      <c r="B113" s="62" t="s">
        <v>247</v>
      </c>
      <c r="C113" s="62" t="s">
        <v>222</v>
      </c>
      <c r="D113" s="62" t="str">
        <f>D92</f>
        <v>Urząd Gminy w Fałkowie</v>
      </c>
      <c r="E113" s="62">
        <v>4</v>
      </c>
      <c r="F113" s="62">
        <v>840</v>
      </c>
      <c r="G113" s="62"/>
      <c r="H113" s="63" t="s">
        <v>61</v>
      </c>
      <c r="I113" s="62" t="s">
        <v>248</v>
      </c>
      <c r="J113" s="64">
        <v>1177638</v>
      </c>
      <c r="L113" s="54"/>
      <c r="M113" s="54"/>
    </row>
    <row r="114" spans="1:10" ht="13.5">
      <c r="A114" s="38"/>
      <c r="B114" s="38"/>
      <c r="C114" s="38"/>
      <c r="D114" s="38"/>
      <c r="E114" s="38"/>
      <c r="F114" s="38"/>
      <c r="G114" s="38"/>
      <c r="H114" s="73"/>
      <c r="I114" s="38"/>
      <c r="J114" s="38"/>
    </row>
    <row r="115" spans="1:10" ht="30.75" customHeight="1">
      <c r="A115" s="74"/>
      <c r="B115" s="74"/>
      <c r="C115" s="74"/>
      <c r="D115" s="74"/>
      <c r="E115" s="75" t="s">
        <v>249</v>
      </c>
      <c r="F115" s="75"/>
      <c r="G115" s="75"/>
      <c r="H115" s="74"/>
      <c r="I115" s="74"/>
      <c r="J115" s="74"/>
    </row>
    <row r="116" spans="5:7" ht="54.75" customHeight="1">
      <c r="E116" s="76" t="s">
        <v>53</v>
      </c>
      <c r="F116" s="77" t="s">
        <v>250</v>
      </c>
      <c r="G116" s="78" t="s">
        <v>251</v>
      </c>
    </row>
    <row r="117" spans="5:7" ht="22.5" customHeight="1">
      <c r="E117" s="79">
        <f>E5</f>
        <v>0</v>
      </c>
      <c r="F117" s="55">
        <f>F5</f>
        <v>0</v>
      </c>
      <c r="G117" s="56">
        <f>G5</f>
        <v>0</v>
      </c>
    </row>
    <row r="118" spans="5:7" ht="50.25" customHeight="1">
      <c r="E118" s="80">
        <f>E65+E73+E101+E104+E107+E110+E113</f>
        <v>533</v>
      </c>
      <c r="F118" s="81">
        <f>F65+F73+F101+F104+F107+F110+F113</f>
        <v>798938</v>
      </c>
      <c r="G118" s="82">
        <f>G65+G73+G101+G104+G107+G110+G113</f>
        <v>417814</v>
      </c>
    </row>
    <row r="119" spans="6:7" ht="36.75" customHeight="1">
      <c r="F119" s="83">
        <f>F118+G118</f>
        <v>1216752</v>
      </c>
      <c r="G119" s="83"/>
    </row>
    <row r="120" spans="6:7" ht="13.5">
      <c r="F120" s="84"/>
      <c r="G120" s="84"/>
    </row>
  </sheetData>
  <mergeCells count="30">
    <mergeCell ref="G1:J1"/>
    <mergeCell ref="E2:J2"/>
    <mergeCell ref="A3:A5"/>
    <mergeCell ref="B3:J3"/>
    <mergeCell ref="B4:B5"/>
    <mergeCell ref="C4:C5"/>
    <mergeCell ref="D4:D5"/>
    <mergeCell ref="H4:H5"/>
    <mergeCell ref="I4:I5"/>
    <mergeCell ref="J4:J5"/>
    <mergeCell ref="A65:D65"/>
    <mergeCell ref="H65:J65"/>
    <mergeCell ref="A66:A67"/>
    <mergeCell ref="B66:J66"/>
    <mergeCell ref="A73:D73"/>
    <mergeCell ref="H73:J73"/>
    <mergeCell ref="A74:A75"/>
    <mergeCell ref="B74:J74"/>
    <mergeCell ref="A101:D101"/>
    <mergeCell ref="A102:A103"/>
    <mergeCell ref="B102:J102"/>
    <mergeCell ref="A105:A106"/>
    <mergeCell ref="B105:J105"/>
    <mergeCell ref="A108:A109"/>
    <mergeCell ref="B108:J108"/>
    <mergeCell ref="A111:A112"/>
    <mergeCell ref="B111:J111"/>
    <mergeCell ref="E115:G115"/>
    <mergeCell ref="F119:G119"/>
    <mergeCell ref="F120:G1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</dc:creator>
  <cp:keywords/>
  <dc:description/>
  <cp:lastModifiedBy>WANDA</cp:lastModifiedBy>
  <dcterms:created xsi:type="dcterms:W3CDTF">2014-11-10T08:22:33Z</dcterms:created>
  <dcterms:modified xsi:type="dcterms:W3CDTF">2014-11-10T08:22:33Z</dcterms:modified>
  <cp:category/>
  <cp:version/>
  <cp:contentType/>
  <cp:contentStatus/>
</cp:coreProperties>
</file>